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55" windowWidth="13005" windowHeight="10305" activeTab="0"/>
  </bookViews>
  <sheets>
    <sheet name="Operational" sheetId="1" r:id="rId1"/>
    <sheet name="QF-4 Drones" sheetId="2" r:id="rId2"/>
    <sheet name="Preserved-Stored-Instructional" sheetId="3" r:id="rId3"/>
    <sheet name="AMARC" sheetId="4" r:id="rId4"/>
    <sheet name="Misc" sheetId="5" r:id="rId5"/>
  </sheets>
  <definedNames>
    <definedName name="amarcdate">'AMARC'!$B$70</definedName>
    <definedName name="amarctotal">'AMARC'!$B$68</definedName>
    <definedName name="oper">'Operational'!$B$297</definedName>
    <definedName name="pre_update">'Preserved-Stored-Instructional'!$C$298</definedName>
    <definedName name="preservedtotal">'Preserved-Stored-Instructional'!$C$270</definedName>
    <definedName name="_xlnm.Print_Titles" localSheetId="0">'Operational'!$5:$5</definedName>
    <definedName name="qf_update">'QF-4 Drones'!$B$136</definedName>
    <definedName name="qftotal">'QF-4 Drones'!$C$134</definedName>
  </definedNames>
  <calcPr fullCalcOnLoad="1"/>
</workbook>
</file>

<file path=xl/sharedStrings.xml><?xml version="1.0" encoding="utf-8"?>
<sst xmlns="http://schemas.openxmlformats.org/spreadsheetml/2006/main" count="3377" uniqueCount="1313">
  <si>
    <t>Japan</t>
  </si>
  <si>
    <t xml:space="preserve">82nd ATRS </t>
  </si>
  <si>
    <t>QF-4E</t>
  </si>
  <si>
    <t>JG-71</t>
  </si>
  <si>
    <t>F-4F</t>
  </si>
  <si>
    <t>37+11</t>
  </si>
  <si>
    <t>JG-74</t>
  </si>
  <si>
    <t>37-8313/313</t>
  </si>
  <si>
    <t>82nd ATRS ?</t>
  </si>
  <si>
    <t>RF-4E</t>
  </si>
  <si>
    <t>47-6905/905</t>
  </si>
  <si>
    <t>?</t>
  </si>
  <si>
    <t>RF-4C</t>
  </si>
  <si>
    <t>F-4E</t>
  </si>
  <si>
    <t>67-0268</t>
  </si>
  <si>
    <t>Turkish</t>
  </si>
  <si>
    <t>67-0395</t>
  </si>
  <si>
    <t>172 Filo</t>
  </si>
  <si>
    <t>67-8391/391</t>
  </si>
  <si>
    <t>68-0342</t>
  </si>
  <si>
    <t>68-0348</t>
  </si>
  <si>
    <t>112 Filo</t>
  </si>
  <si>
    <t>68-0350</t>
  </si>
  <si>
    <t>68-0374</t>
  </si>
  <si>
    <t>69-7232</t>
  </si>
  <si>
    <t>QF-4G</t>
  </si>
  <si>
    <t>Holloman AFB</t>
  </si>
  <si>
    <t>USAF 'Pharewell F-4G' - Holloman AFB</t>
  </si>
  <si>
    <t>348 Mira</t>
  </si>
  <si>
    <t>69-7522</t>
  </si>
  <si>
    <t>113 Filo</t>
  </si>
  <si>
    <t>71-0237/AF-295</t>
  </si>
  <si>
    <t>71-0238/AF-292</t>
  </si>
  <si>
    <t>USAF</t>
  </si>
  <si>
    <t>72-0122/AF-313</t>
  </si>
  <si>
    <t>82nd ATRS</t>
  </si>
  <si>
    <t>72-0135/AF-247</t>
  </si>
  <si>
    <t>Greece</t>
  </si>
  <si>
    <t>F-4E AUP</t>
  </si>
  <si>
    <t>338 MPK</t>
  </si>
  <si>
    <t>72-0162/AF-310</t>
  </si>
  <si>
    <t>72-1478/AF-312</t>
  </si>
  <si>
    <t>72-1490/AF-252</t>
  </si>
  <si>
    <t>72-1494/AF-308</t>
  </si>
  <si>
    <t>73-1037</t>
  </si>
  <si>
    <t>F-4E 2020</t>
  </si>
  <si>
    <t>73-1055</t>
  </si>
  <si>
    <t>171 Filo</t>
  </si>
  <si>
    <t>USAF - Lizard Heritage Flight Markings</t>
  </si>
  <si>
    <t>74-0665/AF-251</t>
  </si>
  <si>
    <t>74-1626/AF-309</t>
  </si>
  <si>
    <t>77-0281</t>
  </si>
  <si>
    <t>111 Filo</t>
  </si>
  <si>
    <t>77-0286</t>
  </si>
  <si>
    <t>77-0299</t>
  </si>
  <si>
    <t>339 MPK</t>
  </si>
  <si>
    <t>77-6392/392</t>
  </si>
  <si>
    <t>87-8407/407</t>
  </si>
  <si>
    <t>87-8413/413</t>
  </si>
  <si>
    <t>87-8414/414</t>
  </si>
  <si>
    <t>Unit</t>
  </si>
  <si>
    <t>Type</t>
  </si>
  <si>
    <t>Country</t>
  </si>
  <si>
    <t>Date</t>
  </si>
  <si>
    <t>Compiled by www.thephantomshrine.co.uk</t>
  </si>
  <si>
    <t>07-8435/435</t>
  </si>
  <si>
    <t>07-8428/428</t>
  </si>
  <si>
    <t>97-8425/425</t>
  </si>
  <si>
    <t>67-8387/387</t>
  </si>
  <si>
    <t>Serial</t>
  </si>
  <si>
    <t>F-4G</t>
  </si>
  <si>
    <t>USAF - First NOLO firing of Air to Ground Missile</t>
  </si>
  <si>
    <t>77-0290</t>
  </si>
  <si>
    <t xml:space="preserve">171 Filo </t>
  </si>
  <si>
    <t>2-6501</t>
  </si>
  <si>
    <t>F-4D</t>
  </si>
  <si>
    <t>Iran</t>
  </si>
  <si>
    <t xml:space="preserve">Thanks to Mike Solon, J79 TIGERS </t>
  </si>
  <si>
    <t>Egypt</t>
  </si>
  <si>
    <t>3-6554</t>
  </si>
  <si>
    <t>2-6506</t>
  </si>
  <si>
    <t>3-6645</t>
  </si>
  <si>
    <t>3-6669</t>
  </si>
  <si>
    <t>73-1185/AF-306</t>
  </si>
  <si>
    <t xml:space="preserve">74-0646/AF-307  </t>
  </si>
  <si>
    <t>68-0371/AF-311</t>
  </si>
  <si>
    <t>74-1637/AF-314</t>
  </si>
  <si>
    <t>68-0354/AF-315</t>
  </si>
  <si>
    <t>68-0324/AF-316</t>
  </si>
  <si>
    <t>68-0509/AF-317</t>
  </si>
  <si>
    <t>QRF-4C</t>
  </si>
  <si>
    <t>69-0376/AF-324</t>
  </si>
  <si>
    <t>67-0433/AF-325</t>
  </si>
  <si>
    <t>69-7521</t>
  </si>
  <si>
    <t>69-7501</t>
  </si>
  <si>
    <t>73-1022</t>
  </si>
  <si>
    <t>77-0285</t>
  </si>
  <si>
    <t>SEA w/sharkmouth</t>
  </si>
  <si>
    <t>SEA wrap-around</t>
  </si>
  <si>
    <t>SEA</t>
  </si>
  <si>
    <t>73-1171/AF-246</t>
  </si>
  <si>
    <t>74-1652/AF-254</t>
  </si>
  <si>
    <t>82nd ATRS /Heritage Flight</t>
  </si>
  <si>
    <t>72-1485/AF-253</t>
  </si>
  <si>
    <t>SEA - 60 Hrs Left on a/c ?</t>
  </si>
  <si>
    <t>72-0166</t>
  </si>
  <si>
    <t>72-0168</t>
  </si>
  <si>
    <t>74-1625</t>
  </si>
  <si>
    <t>74-0643</t>
  </si>
  <si>
    <t>Departed AMARC</t>
  </si>
  <si>
    <t>65-0849</t>
  </si>
  <si>
    <t>65-0868</t>
  </si>
  <si>
    <t>66-0389</t>
  </si>
  <si>
    <t>66-0456</t>
  </si>
  <si>
    <t>66-0475</t>
  </si>
  <si>
    <t>67-0462</t>
  </si>
  <si>
    <t>68-0574</t>
  </si>
  <si>
    <t>68-0581</t>
  </si>
  <si>
    <t>68-0582</t>
  </si>
  <si>
    <t>69-0352</t>
  </si>
  <si>
    <t>69-0363</t>
  </si>
  <si>
    <t>72-0152</t>
  </si>
  <si>
    <t>A/C being worked on: to be QRF-4C</t>
  </si>
  <si>
    <t>C12-34/122-17</t>
  </si>
  <si>
    <t>Spain</t>
  </si>
  <si>
    <t>F-4C</t>
  </si>
  <si>
    <t>BDRT Saragossa</t>
  </si>
  <si>
    <t>CR12-55/12-64</t>
  </si>
  <si>
    <t>USN</t>
  </si>
  <si>
    <t>F-4S</t>
  </si>
  <si>
    <t>AMARC</t>
  </si>
  <si>
    <t>USMC</t>
  </si>
  <si>
    <t>F-4J</t>
  </si>
  <si>
    <t>68-0580</t>
  </si>
  <si>
    <t>66-0444</t>
  </si>
  <si>
    <t>ANG</t>
  </si>
  <si>
    <t>66-0254</t>
  </si>
  <si>
    <t>65-0927</t>
  </si>
  <si>
    <t>65-0854</t>
  </si>
  <si>
    <t>65-0666</t>
  </si>
  <si>
    <t>65-0759</t>
  </si>
  <si>
    <t>Drones</t>
  </si>
  <si>
    <t>Operational</t>
  </si>
  <si>
    <t>82 ATRS</t>
  </si>
  <si>
    <t>74-1622/AF-294</t>
  </si>
  <si>
    <t>Notes</t>
  </si>
  <si>
    <t>68-0388/AF-330</t>
  </si>
  <si>
    <t>74-1043/AF-338</t>
  </si>
  <si>
    <t>Grey two tone camo</t>
  </si>
  <si>
    <t>73-1193/AF-319</t>
  </si>
  <si>
    <t>Sharks mouth</t>
  </si>
  <si>
    <t>71-0259/FP-893</t>
  </si>
  <si>
    <t xml:space="preserve">Hertiage Flight - Egypt One Grey Scheme </t>
  </si>
  <si>
    <t>65-0659</t>
  </si>
  <si>
    <t>69-7490</t>
  </si>
  <si>
    <t>63-7711</t>
  </si>
  <si>
    <t>64-0893</t>
  </si>
  <si>
    <t>Ankara Display - Turkey</t>
  </si>
  <si>
    <t>Israel</t>
  </si>
  <si>
    <t>Haterim Stored Israel</t>
  </si>
  <si>
    <t>Kaneohe Bay display</t>
  </si>
  <si>
    <t>73-1165/AF-281</t>
  </si>
  <si>
    <t>Grey</t>
  </si>
  <si>
    <t>72-0156</t>
  </si>
  <si>
    <t>64-1062</t>
  </si>
  <si>
    <t>Total Phantom Surviours</t>
  </si>
  <si>
    <t>74-1640/AF-345</t>
  </si>
  <si>
    <t>Grey with Sharkteeth</t>
  </si>
  <si>
    <t>72-1489/AF-344</t>
  </si>
  <si>
    <t>72-0167/AF-340</t>
  </si>
  <si>
    <t>71-1087/AF-264</t>
  </si>
  <si>
    <t>71-1073/AF-346</t>
  </si>
  <si>
    <t>68-0464/AF-342</t>
  </si>
  <si>
    <t>63-7699</t>
  </si>
  <si>
    <t>67-0469</t>
  </si>
  <si>
    <t>Coventry Museum UK</t>
  </si>
  <si>
    <t>South Korean</t>
  </si>
  <si>
    <t>C12.37/12-29</t>
  </si>
  <si>
    <t>VMFA-232/USMC</t>
  </si>
  <si>
    <t>Washington USA on display</t>
  </si>
  <si>
    <t>F-4EJ Kai</t>
  </si>
  <si>
    <t>17-8301/301</t>
  </si>
  <si>
    <t>65-0580</t>
  </si>
  <si>
    <t>63-7421</t>
  </si>
  <si>
    <t>64-0844</t>
  </si>
  <si>
    <t>USA on display</t>
  </si>
  <si>
    <t>17-8440/440</t>
  </si>
  <si>
    <t>11th FW</t>
  </si>
  <si>
    <t>East Fortune Museum on display UK</t>
  </si>
  <si>
    <t>57-6907/907</t>
  </si>
  <si>
    <t>37-8312/312</t>
  </si>
  <si>
    <t>Haterim Museum on display Israel</t>
  </si>
  <si>
    <t>65-0492</t>
  </si>
  <si>
    <t>68-595</t>
  </si>
  <si>
    <t>??-?585</t>
  </si>
  <si>
    <t>AMARC Vandy One Black Bunny</t>
  </si>
  <si>
    <t>65-0902</t>
  </si>
  <si>
    <t>80-355</t>
  </si>
  <si>
    <t>South Korean on display Sacheon - Grey with thunderbirds type markings</t>
  </si>
  <si>
    <t>Germany on display Wittmund All Black Special Scheme</t>
  </si>
  <si>
    <t>Luftwaffe</t>
  </si>
  <si>
    <t>73-1184/AF-241</t>
  </si>
  <si>
    <t>2-6502</t>
  </si>
  <si>
    <t>XV424</t>
  </si>
  <si>
    <t>F-4M</t>
  </si>
  <si>
    <t>F-4 Phantom II Survivors</t>
  </si>
  <si>
    <t>CR12-48/12-57</t>
  </si>
  <si>
    <t>Stored Antiguedad Spain</t>
  </si>
  <si>
    <t>17-8438/438</t>
  </si>
  <si>
    <t>QF-4N</t>
  </si>
  <si>
    <t>China Lake Range</t>
  </si>
  <si>
    <t>00/00/2008</t>
  </si>
  <si>
    <t>VMFA-314/USMC</t>
  </si>
  <si>
    <t>VMFA-531/USMC</t>
  </si>
  <si>
    <t>VF/USN</t>
  </si>
  <si>
    <t>65-0747</t>
  </si>
  <si>
    <t>Corsicana on Display Texas USA</t>
  </si>
  <si>
    <t>USAF/Semi Thunderbirds markings</t>
  </si>
  <si>
    <t>F-4B</t>
  </si>
  <si>
    <t>68-0337</t>
  </si>
  <si>
    <t>F-4N</t>
  </si>
  <si>
    <t>VMFA-323/USMC</t>
  </si>
  <si>
    <t>VF-51/VF-142/USN</t>
  </si>
  <si>
    <t>68-0424</t>
  </si>
  <si>
    <t>74-0659/AF-272</t>
  </si>
  <si>
    <t>63-7415</t>
  </si>
  <si>
    <t>Being restored Texas Air Museum USA</t>
  </si>
  <si>
    <t>Number Produced</t>
  </si>
  <si>
    <t>% Surviving</t>
  </si>
  <si>
    <t>New Version 5/3/09</t>
  </si>
  <si>
    <t>66-0329</t>
  </si>
  <si>
    <t>NF-4E</t>
  </si>
  <si>
    <t>68-0590</t>
  </si>
  <si>
    <t>Presevered Brussells Belgium</t>
  </si>
  <si>
    <t>63-7693</t>
  </si>
  <si>
    <t>Preserved March AFB California USA</t>
  </si>
  <si>
    <t>Preserved USS Hornet California USA</t>
  </si>
  <si>
    <t>Last F-4 launched from a carrier</t>
  </si>
  <si>
    <t>68-0450/AF-352</t>
  </si>
  <si>
    <t>Last QF-4E conversion to Tyndall Jan 09</t>
  </si>
  <si>
    <t>156/69-7245 ?</t>
  </si>
  <si>
    <t>485/75-0420</t>
  </si>
  <si>
    <t>Hill gray II USAF</t>
  </si>
  <si>
    <t>72-1483/AF-322</t>
  </si>
  <si>
    <t>68-0463/AF-321</t>
  </si>
  <si>
    <t>Euro 1 USAF</t>
  </si>
  <si>
    <t>73-1195/AF-320</t>
  </si>
  <si>
    <t>74-1636/AF-318</t>
  </si>
  <si>
    <t>72-1493/AF-323</t>
  </si>
  <si>
    <t>68-0375/AF-332</t>
  </si>
  <si>
    <t>C12-42/12-51</t>
  </si>
  <si>
    <t>On Dsiplay Madrid Spain</t>
  </si>
  <si>
    <t>On Dsiplay Duxford UK</t>
  </si>
  <si>
    <t>67-0364/AF-343</t>
  </si>
  <si>
    <t>68-0379/AF-331</t>
  </si>
  <si>
    <t>68-0460/AF-348</t>
  </si>
  <si>
    <t>69-7268/AF-211</t>
  </si>
  <si>
    <t>69-7303/AF-217</t>
  </si>
  <si>
    <t>71-0243/AF-334</t>
  </si>
  <si>
    <t>72-1477/AF-249</t>
  </si>
  <si>
    <t>73-1181/AF-328</t>
  </si>
  <si>
    <t>73-1196/AF341</t>
  </si>
  <si>
    <t>73-1197/AF250</t>
  </si>
  <si>
    <t>74-0647/AF-337</t>
  </si>
  <si>
    <t>74-0648/AF-333</t>
  </si>
  <si>
    <t>74-0655/AF-327</t>
  </si>
  <si>
    <t>74-1041/AF-339</t>
  </si>
  <si>
    <t>74-1042/AF-326</t>
  </si>
  <si>
    <t>QF-4S</t>
  </si>
  <si>
    <t>Gate guard on pole Point Mugu Calif USA</t>
  </si>
  <si>
    <t>67-8390/390</t>
  </si>
  <si>
    <t>75-0633</t>
  </si>
  <si>
    <t>Ex-USAF</t>
  </si>
  <si>
    <t>Stored outside Neuburg AFB BDRT ?</t>
  </si>
  <si>
    <t>71-1076/AF-284</t>
  </si>
  <si>
    <t>71-1089/AF-303</t>
  </si>
  <si>
    <t>72-1484/AF300</t>
  </si>
  <si>
    <t>73-1160/AF-276</t>
  </si>
  <si>
    <t>72-0159/AF-271</t>
  </si>
  <si>
    <t>74-0645/AF-336</t>
  </si>
  <si>
    <t>74-1627/AF-288</t>
  </si>
  <si>
    <t>74-1634/AF-279</t>
  </si>
  <si>
    <t>68-0423/AF-305</t>
  </si>
  <si>
    <t>71-1397/AF-285</t>
  </si>
  <si>
    <t>72-0124/AF-296</t>
  </si>
  <si>
    <t>72-0128/AF-287</t>
  </si>
  <si>
    <t>VMFA-542\USMC</t>
  </si>
  <si>
    <t>F-4A</t>
  </si>
  <si>
    <t>USS Lexington Museum on display USA</t>
  </si>
  <si>
    <t>67-0237</t>
  </si>
  <si>
    <t>XV406</t>
  </si>
  <si>
    <t>On Display Carlisle UK</t>
  </si>
  <si>
    <t>64 Sqn/228 OCU RAF</t>
  </si>
  <si>
    <t>On Display Be'er-Sheva Israel in honor of Iian Ramon Astronaut</t>
  </si>
  <si>
    <t>277/72-1495</t>
  </si>
  <si>
    <t>68-0504</t>
  </si>
  <si>
    <t>132 Filo</t>
  </si>
  <si>
    <t>68-0528</t>
  </si>
  <si>
    <t>68-0532</t>
  </si>
  <si>
    <t>63-7414</t>
  </si>
  <si>
    <t>Coventry Museum UK - a/w assembly</t>
  </si>
  <si>
    <t>Mig-17 Kill 14/05/1967 by AIM-7</t>
  </si>
  <si>
    <t>47-6903/903</t>
  </si>
  <si>
    <t>07-6433/433</t>
  </si>
  <si>
    <t>77-8394/394</t>
  </si>
  <si>
    <t>57-8364/364 ?</t>
  </si>
  <si>
    <t>66-0476/AF-354</t>
  </si>
  <si>
    <t>At Mojave</t>
  </si>
  <si>
    <t>67-0453/AF-355</t>
  </si>
  <si>
    <t>71-0259/AF-357</t>
  </si>
  <si>
    <t>66-0271</t>
  </si>
  <si>
    <t>On Display McConnell AFB Kansa USA</t>
  </si>
  <si>
    <t>US/ANG</t>
  </si>
  <si>
    <t>XV409</t>
  </si>
  <si>
    <t>1435 Flt RAF</t>
  </si>
  <si>
    <t>63-7446</t>
  </si>
  <si>
    <t>On Display Speyer Germany</t>
  </si>
  <si>
    <t>On Display Pax River USA</t>
  </si>
  <si>
    <t>Naval Air Test Center/USN</t>
  </si>
  <si>
    <t>Last Flight Aug 1986</t>
  </si>
  <si>
    <t>65-0696</t>
  </si>
  <si>
    <t>USAF/Ex Avtel as N402AV</t>
  </si>
  <si>
    <t>On Display Plant 42 Heritage Park Palmdale Calif USA</t>
  </si>
  <si>
    <t>50-589</t>
  </si>
  <si>
    <t>Preserved Muan South Korea CN - 1494</t>
  </si>
  <si>
    <t>97-8426/426</t>
  </si>
  <si>
    <t>RF-4B</t>
  </si>
  <si>
    <t>On Display Pensacloa Museum Florida USA</t>
  </si>
  <si>
    <t>On loan to Air Victory Museum, Medford, New Jersey</t>
  </si>
  <si>
    <t>On loan to Air Classics, Inc., Sugar Grove, Illinois</t>
  </si>
  <si>
    <t>On loan to National Warplane Museum, Horseheads, New York</t>
  </si>
  <si>
    <t>On loan to City of Hickory, North Carolina</t>
  </si>
  <si>
    <t>On loan to Hawaii Museum of Flying, Kapolei, Hawaii</t>
  </si>
  <si>
    <t>On loan to Naval Air Experimental Station NAES) Lakehurst, New Jersey</t>
  </si>
  <si>
    <t xml:space="preserve">On loan to American Legion Nicholson Post #38, Baton Rouge, Louisiana </t>
  </si>
  <si>
    <t>On loan to Valiant Air Command, Titusville, Florida</t>
  </si>
  <si>
    <t>On loan to City of Sikeston, Missouri</t>
  </si>
  <si>
    <t>On loan to Southern Museum of Flight, Birmingham, Alabama</t>
  </si>
  <si>
    <t>On loan to Prairie Aviation Museum, Bloomington, Illinois</t>
  </si>
  <si>
    <t>On loan to American Military Heritage Foundation, Metairie, Louisiana</t>
  </si>
  <si>
    <t>On loan to Pima Air and Space Museum, Pima, Arizona</t>
  </si>
  <si>
    <t>On loan to Naval Air Station NAS) Key West, Florida</t>
  </si>
  <si>
    <t>On loan to U.S. Naval Museum of Armament and Technology, China Lake, California</t>
  </si>
  <si>
    <t>On loan to Naval Air Station NAS) Fallon, Nevada</t>
  </si>
  <si>
    <t>On loan to Wedell-Williams Memorial Foundation, Patterson, Louisiana</t>
  </si>
  <si>
    <t>On loan to Indiana Air National Guard</t>
  </si>
  <si>
    <t>On loan to Carolinas Historic Aviation Commission, Charlotte, North Carolina</t>
  </si>
  <si>
    <t>On loan to Santa Maria Museum of Flight, Santa Maria, California</t>
  </si>
  <si>
    <t>On loan to Texas Air Museum (Caprock Chapter), Slaton, Texas</t>
  </si>
  <si>
    <t>On loan to Naval Air Facility (NAF) El Centro, California</t>
  </si>
  <si>
    <t>VF-161/USN</t>
  </si>
  <si>
    <t>Ex-Operator/Owner/Markings</t>
  </si>
  <si>
    <t>Birmingham ANG as 64-0049</t>
  </si>
  <si>
    <t>VF-21/USN</t>
  </si>
  <si>
    <t>VMFA-321/USMC</t>
  </si>
  <si>
    <t>VF-96/USN</t>
  </si>
  <si>
    <t>VF-151/USN</t>
  </si>
  <si>
    <t>VF-154/USN</t>
  </si>
  <si>
    <t>PMTC/USN</t>
  </si>
  <si>
    <t>VMFP-3/USMC</t>
  </si>
  <si>
    <t>Mig-19 Kill 18th May 1972</t>
  </si>
  <si>
    <t>Hertiage Flight 2009 - SEA w/sharkmouth</t>
  </si>
  <si>
    <t>Heritage Flight 2009 - SEA Cammo</t>
  </si>
  <si>
    <t>Heritage Flight 2009 - SEA Camo</t>
  </si>
  <si>
    <t>SEA w/sharkmouth/Robin Olds 'Scat XXVII' Heritage Flight 2009</t>
  </si>
  <si>
    <t>74-0626/AF-309</t>
  </si>
  <si>
    <t>RF-4EJ Kai</t>
  </si>
  <si>
    <t>77-8402/402</t>
  </si>
  <si>
    <t>73-1023</t>
  </si>
  <si>
    <t>65-0660</t>
  </si>
  <si>
    <t>Preserved Maxwell AFB USA</t>
  </si>
  <si>
    <t>67-0428</t>
  </si>
  <si>
    <t>57-8355/355</t>
  </si>
  <si>
    <t>57-6912/912</t>
  </si>
  <si>
    <t>87-8404/404</t>
  </si>
  <si>
    <t>XT891</t>
  </si>
  <si>
    <t>6 Sqn/RAF</t>
  </si>
  <si>
    <t>Preserved RAF Coningsby UK</t>
  </si>
  <si>
    <t>65-0749/NX749CF</t>
  </si>
  <si>
    <t>Collings Foundation airworthy display aircraft</t>
  </si>
  <si>
    <t>USAF/Painted 63-7680</t>
  </si>
  <si>
    <t>63-7246</t>
  </si>
  <si>
    <t>On Display Wichita Falls Texas USA</t>
  </si>
  <si>
    <t>F-4E 2000</t>
  </si>
  <si>
    <t>On Display for IAF Independence Day airshow</t>
  </si>
  <si>
    <t>66-7554</t>
  </si>
  <si>
    <t>On Display Robbins AFB Georgia USA</t>
  </si>
  <si>
    <t>USAF/AFRES</t>
  </si>
  <si>
    <t>Hertiage Flight 2009</t>
  </si>
  <si>
    <t>72-0494/</t>
  </si>
  <si>
    <t>67-0230</t>
  </si>
  <si>
    <t>On Display Ankara Turkey</t>
  </si>
  <si>
    <t>172 Filo/Turkey</t>
  </si>
  <si>
    <t>69-7468</t>
  </si>
  <si>
    <t>On display Pima Air and Space Museum, Pima, Arizona</t>
  </si>
  <si>
    <t>NATF/USN</t>
  </si>
  <si>
    <t>YF-4J</t>
  </si>
  <si>
    <t>64-0673</t>
  </si>
  <si>
    <t>6512 TS/ED/USAF</t>
  </si>
  <si>
    <t>8TFW/433TFS/USAF</t>
  </si>
  <si>
    <t>XV586</t>
  </si>
  <si>
    <t>XV582</t>
  </si>
  <si>
    <t>F-4K</t>
  </si>
  <si>
    <t>111 Sqn/RAF</t>
  </si>
  <si>
    <t>On Display RAF Leuchars</t>
  </si>
  <si>
    <t>56 Sqn/RAF</t>
  </si>
  <si>
    <t>On Display RAF Museum Hendon UK</t>
  </si>
  <si>
    <t>Mig 17 Kill 20/05/1967</t>
  </si>
  <si>
    <t>2 X Mig 21 Kills 18/07/1972 &amp; 29/07/1972</t>
  </si>
  <si>
    <t>66-7463</t>
  </si>
  <si>
    <t>On Display at US Airforce Academy</t>
  </si>
  <si>
    <t>6 X Mig Kills</t>
  </si>
  <si>
    <t>XV591</t>
  </si>
  <si>
    <t>892 Sqn/RN</t>
  </si>
  <si>
    <t>On Display Cosford Museum UK (NOSE SECTION ONLY)</t>
  </si>
  <si>
    <t xml:space="preserve">XT596 </t>
  </si>
  <si>
    <t xml:space="preserve">XT597 </t>
  </si>
  <si>
    <t xml:space="preserve">XT852 </t>
  </si>
  <si>
    <t xml:space="preserve">XT863 </t>
  </si>
  <si>
    <t xml:space="preserve">XT864 </t>
  </si>
  <si>
    <t xml:space="preserve">XT899 </t>
  </si>
  <si>
    <t xml:space="preserve">XT903 </t>
  </si>
  <si>
    <t xml:space="preserve">XT905 </t>
  </si>
  <si>
    <t xml:space="preserve">XT907 </t>
  </si>
  <si>
    <t xml:space="preserve">XT914 </t>
  </si>
  <si>
    <t xml:space="preserve">XV399 </t>
  </si>
  <si>
    <t xml:space="preserve">XV401 </t>
  </si>
  <si>
    <t xml:space="preserve">XV402 </t>
  </si>
  <si>
    <t xml:space="preserve">XV408 </t>
  </si>
  <si>
    <t xml:space="preserve">XV411 </t>
  </si>
  <si>
    <t xml:space="preserve">XV415 </t>
  </si>
  <si>
    <t xml:space="preserve">XV426 </t>
  </si>
  <si>
    <t xml:space="preserve">XV460 </t>
  </si>
  <si>
    <t xml:space="preserve">XV470 </t>
  </si>
  <si>
    <t xml:space="preserve">XV474 </t>
  </si>
  <si>
    <t xml:space="preserve">XV489 </t>
  </si>
  <si>
    <t xml:space="preserve">XV490 </t>
  </si>
  <si>
    <t xml:space="preserve">XV497 </t>
  </si>
  <si>
    <t xml:space="preserve">XV499 </t>
  </si>
  <si>
    <t xml:space="preserve">XV581 </t>
  </si>
  <si>
    <t xml:space="preserve">ZE350 </t>
  </si>
  <si>
    <t xml:space="preserve">ZE352 </t>
  </si>
  <si>
    <t xml:space="preserve">ZE360 </t>
  </si>
  <si>
    <t>VF-74/USN (EX ZE359 74 Sqn RAF)</t>
  </si>
  <si>
    <t>RN/FAA</t>
  </si>
  <si>
    <t>On Display FAAM UK</t>
  </si>
  <si>
    <t>A&amp;AEE/RAF</t>
  </si>
  <si>
    <t>F-4J (UK)</t>
  </si>
  <si>
    <t>74 Sqn/RAF</t>
  </si>
  <si>
    <t>63-7746</t>
  </si>
  <si>
    <t>On display March AFB Museum, Calif USA</t>
  </si>
  <si>
    <t>68-0382</t>
  </si>
  <si>
    <t>VMCJ-2/USMC</t>
  </si>
  <si>
    <t>On Display MCAS Cherry Point</t>
  </si>
  <si>
    <t>63-7482</t>
  </si>
  <si>
    <t>On Display ANG Musuem Minnesota USA</t>
  </si>
  <si>
    <t>On Display Hermeskeil Germany</t>
  </si>
  <si>
    <t>63-7583</t>
  </si>
  <si>
    <t>68-0587</t>
  </si>
  <si>
    <t>Preserved Cowes IOW UK</t>
  </si>
  <si>
    <t>YF-4M</t>
  </si>
  <si>
    <t>35+62</t>
  </si>
  <si>
    <t>On Display Gatow Germany</t>
  </si>
  <si>
    <t>66-7716</t>
  </si>
  <si>
    <t>USAF/ED Test Squadron</t>
  </si>
  <si>
    <t>On Display Boron CA, USA</t>
  </si>
  <si>
    <t>C12.33/12-33</t>
  </si>
  <si>
    <t>On Display Getafe Spain</t>
  </si>
  <si>
    <t>47-6901/901</t>
  </si>
  <si>
    <t>47-8330/330</t>
  </si>
  <si>
    <t>77-8401/401</t>
  </si>
  <si>
    <t>67-8377/377</t>
  </si>
  <si>
    <t>2 x Mig Kills ?</t>
  </si>
  <si>
    <t>USS Midway San Diego Museum USA</t>
  </si>
  <si>
    <t>On Display Hatzerim IAF Museum Israel</t>
  </si>
  <si>
    <t>323/68-0380</t>
  </si>
  <si>
    <t>On Display Point Cook Australia - On loan from USAF Museum</t>
  </si>
  <si>
    <t>RAAF/A69-7208 Markings</t>
  </si>
  <si>
    <t>64-0766</t>
  </si>
  <si>
    <t>On display Seoul South Korea</t>
  </si>
  <si>
    <t>37-8320/320</t>
  </si>
  <si>
    <t>47-8352/352</t>
  </si>
  <si>
    <t>63-7423</t>
  </si>
  <si>
    <t>67-6380/380</t>
  </si>
  <si>
    <t>63-7647</t>
  </si>
  <si>
    <t>On Display Evergreen Museum Oregon USA</t>
  </si>
  <si>
    <t>Oregon ANG/USAF</t>
  </si>
  <si>
    <t>RF-4E(S)</t>
  </si>
  <si>
    <t>189/71-0235</t>
  </si>
  <si>
    <t>In storage Hatzerim IAF Museum Israel</t>
  </si>
  <si>
    <t>68-0592</t>
  </si>
  <si>
    <t>67-0443</t>
  </si>
  <si>
    <t>69-0378</t>
  </si>
  <si>
    <t>72-0155</t>
  </si>
  <si>
    <t>63-7683</t>
  </si>
  <si>
    <t>On Display Santiago Chile</t>
  </si>
  <si>
    <t>50-591</t>
  </si>
  <si>
    <t>Preserved Buan South Korea</t>
  </si>
  <si>
    <t>61 or 62 TFS</t>
  </si>
  <si>
    <t>Approx figure as data incomplete</t>
  </si>
  <si>
    <t>68-0473</t>
  </si>
  <si>
    <t>68-0427</t>
  </si>
  <si>
    <t>Manston Fire Dump - Damaged</t>
  </si>
  <si>
    <t>19 Sqn RAF</t>
  </si>
  <si>
    <t>Manston Fire Dump - Fire Damage</t>
  </si>
  <si>
    <t>57-6914/914</t>
  </si>
  <si>
    <t>Preserved RAF Leuchars UK</t>
  </si>
  <si>
    <t>3-6700</t>
  </si>
  <si>
    <t>66-0286</t>
  </si>
  <si>
    <t>On Display Trenton NJ USA</t>
  </si>
  <si>
    <t>63-7487</t>
  </si>
  <si>
    <t>On Display Battleship Memorial Park Alabama USA</t>
  </si>
  <si>
    <t>97-8427/427</t>
  </si>
  <si>
    <t>Flown 7500 Hours</t>
  </si>
  <si>
    <t>37-8315/315</t>
  </si>
  <si>
    <t>29 Sqn/RAF</t>
  </si>
  <si>
    <t>On Display Tangmere Museum Sussex UK</t>
  </si>
  <si>
    <t>EF-4D</t>
  </si>
  <si>
    <t>87-8411/411</t>
  </si>
  <si>
    <t>3-6650</t>
  </si>
  <si>
    <t>On Display USS Midway San Diego USA.</t>
  </si>
  <si>
    <t>VF-21/VF-161</t>
  </si>
  <si>
    <t>Preserved Chattenden Kent</t>
  </si>
  <si>
    <t>74 Sqn/W</t>
  </si>
  <si>
    <t>3-6633</t>
  </si>
  <si>
    <t>US Navy/Blue Angels ? 153072</t>
  </si>
  <si>
    <t>VMFA-134/USMC</t>
  </si>
  <si>
    <t>On Display Flying Leatherneck Aviaiton Museum San Diego USA</t>
  </si>
  <si>
    <t>South Korea</t>
  </si>
  <si>
    <t>Turkey</t>
  </si>
  <si>
    <t>67-0360</t>
  </si>
  <si>
    <t>On Display Instanbul Turkey</t>
  </si>
  <si>
    <t>Sharks Teeth</t>
  </si>
  <si>
    <t xml:space="preserve">5000th F-4 Built </t>
  </si>
  <si>
    <t>Grey scheme</t>
  </si>
  <si>
    <t>71-0254/AF-368</t>
  </si>
  <si>
    <t>47-6335/335</t>
  </si>
  <si>
    <t>Germany</t>
  </si>
  <si>
    <r>
      <t xml:space="preserve">3-6530/97725 </t>
    </r>
    <r>
      <rPr>
        <sz val="10"/>
        <rFont val="Arial"/>
        <family val="2"/>
      </rPr>
      <t>(69-7725)</t>
    </r>
  </si>
  <si>
    <r>
      <t xml:space="preserve">3-6532/97727 </t>
    </r>
    <r>
      <rPr>
        <sz val="10"/>
        <rFont val="Arial"/>
        <family val="2"/>
      </rPr>
      <t>(69-7727)</t>
    </r>
  </si>
  <si>
    <r>
      <t>3-6549/11099</t>
    </r>
    <r>
      <rPr>
        <sz val="10"/>
        <rFont val="Arial"/>
        <family val="2"/>
      </rPr>
      <t xml:space="preserve"> (71-1099)</t>
    </r>
  </si>
  <si>
    <r>
      <t xml:space="preserve">3-6556/11103 </t>
    </r>
    <r>
      <rPr>
        <sz val="10"/>
        <rFont val="Arial"/>
        <family val="2"/>
      </rPr>
      <t>(71-1103)</t>
    </r>
  </si>
  <si>
    <r>
      <t>3-6566/11113</t>
    </r>
    <r>
      <rPr>
        <sz val="10"/>
        <rFont val="Arial"/>
        <family val="2"/>
      </rPr>
      <t xml:space="preserve"> (71-1113)</t>
    </r>
  </si>
  <si>
    <r>
      <t>3-6643/01545</t>
    </r>
    <r>
      <rPr>
        <sz val="10"/>
        <rFont val="Arial"/>
        <family val="2"/>
      </rPr>
      <t xml:space="preserve"> (73-1545)</t>
    </r>
  </si>
  <si>
    <r>
      <t>3-6651/31553</t>
    </r>
    <r>
      <rPr>
        <sz val="10"/>
        <rFont val="Arial"/>
        <family val="2"/>
      </rPr>
      <t xml:space="preserve"> (73-1553)</t>
    </r>
  </si>
  <si>
    <r>
      <t>3-6652/01554</t>
    </r>
    <r>
      <rPr>
        <sz val="10"/>
        <rFont val="Arial"/>
        <family val="2"/>
      </rPr>
      <t xml:space="preserve"> (73-1554)</t>
    </r>
  </si>
  <si>
    <r>
      <t>3-6681/50257</t>
    </r>
    <r>
      <rPr>
        <sz val="10"/>
        <rFont val="Arial"/>
        <family val="2"/>
      </rPr>
      <t xml:space="preserve"> (75-0257)</t>
    </r>
  </si>
  <si>
    <r>
      <t>3-6684/00253</t>
    </r>
    <r>
      <rPr>
        <sz val="10"/>
        <rFont val="Arial"/>
        <family val="2"/>
      </rPr>
      <t xml:space="preserve"> (75-0253)</t>
    </r>
  </si>
  <si>
    <r>
      <t>37+01</t>
    </r>
    <r>
      <rPr>
        <sz val="10"/>
        <rFont val="Arial"/>
        <family val="2"/>
      </rPr>
      <t xml:space="preserve"> (72-1111)</t>
    </r>
  </si>
  <si>
    <r>
      <t>37+15</t>
    </r>
    <r>
      <rPr>
        <sz val="10"/>
        <rFont val="Arial"/>
        <family val="2"/>
      </rPr>
      <t xml:space="preserve"> (72-1125)</t>
    </r>
  </si>
  <si>
    <r>
      <t>37+96</t>
    </r>
    <r>
      <rPr>
        <sz val="10"/>
        <rFont val="Arial"/>
        <family val="2"/>
      </rPr>
      <t xml:space="preserve"> (72-1206)</t>
    </r>
  </si>
  <si>
    <r>
      <t>37+22</t>
    </r>
    <r>
      <rPr>
        <sz val="10"/>
        <rFont val="Arial"/>
        <family val="2"/>
      </rPr>
      <t xml:space="preserve"> (72-1132)</t>
    </r>
  </si>
  <si>
    <r>
      <t>37+26</t>
    </r>
    <r>
      <rPr>
        <sz val="10"/>
        <rFont val="Arial"/>
        <family val="2"/>
      </rPr>
      <t xml:space="preserve"> (72-1136)</t>
    </r>
  </si>
  <si>
    <r>
      <t>37+28</t>
    </r>
    <r>
      <rPr>
        <sz val="10"/>
        <rFont val="Arial"/>
        <family val="2"/>
      </rPr>
      <t xml:space="preserve"> (72-1138)</t>
    </r>
  </si>
  <si>
    <r>
      <t>37+48</t>
    </r>
    <r>
      <rPr>
        <sz val="10"/>
        <rFont val="Arial"/>
        <family val="2"/>
      </rPr>
      <t xml:space="preserve"> (72-1158)</t>
    </r>
  </si>
  <si>
    <r>
      <t>37+63</t>
    </r>
    <r>
      <rPr>
        <sz val="10"/>
        <rFont val="Arial"/>
        <family val="2"/>
      </rPr>
      <t xml:space="preserve"> (72-1173)</t>
    </r>
  </si>
  <si>
    <r>
      <t>37+65</t>
    </r>
    <r>
      <rPr>
        <sz val="10"/>
        <rFont val="Arial"/>
        <family val="2"/>
      </rPr>
      <t xml:space="preserve"> (72-1175)</t>
    </r>
  </si>
  <si>
    <r>
      <t>37+75</t>
    </r>
    <r>
      <rPr>
        <sz val="10"/>
        <rFont val="Arial"/>
        <family val="2"/>
      </rPr>
      <t xml:space="preserve"> (72-1185)</t>
    </r>
  </si>
  <si>
    <r>
      <t>37+77</t>
    </r>
    <r>
      <rPr>
        <sz val="10"/>
        <rFont val="Arial"/>
        <family val="2"/>
      </rPr>
      <t xml:space="preserve"> (72-1187)</t>
    </r>
  </si>
  <si>
    <r>
      <t>37+79</t>
    </r>
    <r>
      <rPr>
        <sz val="10"/>
        <rFont val="Arial"/>
        <family val="2"/>
      </rPr>
      <t xml:space="preserve"> (72-1189)</t>
    </r>
  </si>
  <si>
    <r>
      <t>37+81</t>
    </r>
    <r>
      <rPr>
        <sz val="10"/>
        <rFont val="Arial"/>
        <family val="2"/>
      </rPr>
      <t xml:space="preserve"> (72-1191)</t>
    </r>
  </si>
  <si>
    <r>
      <t>37+84</t>
    </r>
    <r>
      <rPr>
        <sz val="10"/>
        <rFont val="Arial"/>
        <family val="2"/>
      </rPr>
      <t xml:space="preserve"> (72-1194)</t>
    </r>
  </si>
  <si>
    <r>
      <t>37+92</t>
    </r>
    <r>
      <rPr>
        <sz val="10"/>
        <rFont val="Arial"/>
        <family val="2"/>
      </rPr>
      <t xml:space="preserve"> (72-1202)</t>
    </r>
  </si>
  <si>
    <r>
      <t>37+93</t>
    </r>
    <r>
      <rPr>
        <sz val="10"/>
        <rFont val="Arial"/>
        <family val="2"/>
      </rPr>
      <t xml:space="preserve"> (72-1203)</t>
    </r>
  </si>
  <si>
    <r>
      <t>37+94</t>
    </r>
    <r>
      <rPr>
        <sz val="10"/>
        <rFont val="Arial"/>
        <family val="2"/>
      </rPr>
      <t xml:space="preserve"> (72-1204)</t>
    </r>
  </si>
  <si>
    <r>
      <t>38+00</t>
    </r>
    <r>
      <rPr>
        <sz val="10"/>
        <rFont val="Arial"/>
        <family val="2"/>
      </rPr>
      <t xml:space="preserve"> (72-1210)</t>
    </r>
  </si>
  <si>
    <r>
      <t>38+75</t>
    </r>
    <r>
      <rPr>
        <sz val="10"/>
        <rFont val="Arial"/>
        <family val="2"/>
      </rPr>
      <t xml:space="preserve"> (72-1285)</t>
    </r>
  </si>
  <si>
    <r>
      <t>38+74</t>
    </r>
    <r>
      <rPr>
        <sz val="10"/>
        <rFont val="Arial"/>
        <family val="2"/>
      </rPr>
      <t xml:space="preserve"> (72-1284)</t>
    </r>
  </si>
  <si>
    <r>
      <t>38+73</t>
    </r>
    <r>
      <rPr>
        <sz val="10"/>
        <rFont val="Arial"/>
        <family val="2"/>
      </rPr>
      <t xml:space="preserve"> (72-1283)</t>
    </r>
  </si>
  <si>
    <r>
      <t>38+70</t>
    </r>
    <r>
      <rPr>
        <sz val="10"/>
        <rFont val="Arial"/>
        <family val="2"/>
      </rPr>
      <t xml:space="preserve"> (72-1280)</t>
    </r>
  </si>
  <si>
    <r>
      <t>38+61</t>
    </r>
    <r>
      <rPr>
        <sz val="10"/>
        <rFont val="Arial"/>
        <family val="2"/>
      </rPr>
      <t xml:space="preserve"> (72-1271)</t>
    </r>
  </si>
  <si>
    <r>
      <t>38+62</t>
    </r>
    <r>
      <rPr>
        <sz val="10"/>
        <rFont val="Arial"/>
        <family val="2"/>
      </rPr>
      <t xml:space="preserve"> (72-1272)</t>
    </r>
  </si>
  <si>
    <r>
      <t>38+63</t>
    </r>
    <r>
      <rPr>
        <sz val="10"/>
        <rFont val="Arial"/>
        <family val="2"/>
      </rPr>
      <t xml:space="preserve"> (72-1273)</t>
    </r>
  </si>
  <si>
    <r>
      <t>38+64</t>
    </r>
    <r>
      <rPr>
        <sz val="10"/>
        <rFont val="Arial"/>
        <family val="2"/>
      </rPr>
      <t xml:space="preserve"> (72-1274)</t>
    </r>
  </si>
  <si>
    <r>
      <t>38+66</t>
    </r>
    <r>
      <rPr>
        <sz val="10"/>
        <rFont val="Arial"/>
        <family val="2"/>
      </rPr>
      <t xml:space="preserve"> (72-1276)</t>
    </r>
  </si>
  <si>
    <r>
      <t>38+67</t>
    </r>
    <r>
      <rPr>
        <sz val="10"/>
        <rFont val="Arial"/>
        <family val="2"/>
      </rPr>
      <t xml:space="preserve"> (72-1277)</t>
    </r>
  </si>
  <si>
    <r>
      <t>38+68</t>
    </r>
    <r>
      <rPr>
        <sz val="10"/>
        <rFont val="Arial"/>
        <family val="2"/>
      </rPr>
      <t xml:space="preserve"> (72-1278)</t>
    </r>
  </si>
  <si>
    <r>
      <t>38+69</t>
    </r>
    <r>
      <rPr>
        <sz val="10"/>
        <rFont val="Arial"/>
        <family val="2"/>
      </rPr>
      <t xml:space="preserve"> (72-1279)</t>
    </r>
  </si>
  <si>
    <r>
      <t>38+01</t>
    </r>
    <r>
      <rPr>
        <sz val="10"/>
        <rFont val="Arial"/>
        <family val="2"/>
      </rPr>
      <t xml:space="preserve"> (72-1211)</t>
    </r>
  </si>
  <si>
    <r>
      <t>38+02</t>
    </r>
    <r>
      <rPr>
        <sz val="10"/>
        <rFont val="Arial"/>
        <family val="2"/>
      </rPr>
      <t xml:space="preserve"> (72-1212)</t>
    </r>
  </si>
  <si>
    <r>
      <t>38+06</t>
    </r>
    <r>
      <rPr>
        <sz val="10"/>
        <rFont val="Arial"/>
        <family val="2"/>
      </rPr>
      <t xml:space="preserve"> (72-1216)</t>
    </r>
  </si>
  <si>
    <r>
      <t>38+10</t>
    </r>
    <r>
      <rPr>
        <sz val="10"/>
        <rFont val="Arial"/>
        <family val="2"/>
      </rPr>
      <t xml:space="preserve"> (72-1220)</t>
    </r>
  </si>
  <si>
    <r>
      <t>38+13</t>
    </r>
    <r>
      <rPr>
        <sz val="10"/>
        <rFont val="Arial"/>
        <family val="2"/>
      </rPr>
      <t xml:space="preserve"> (72-1223)</t>
    </r>
  </si>
  <si>
    <r>
      <t>38+16</t>
    </r>
    <r>
      <rPr>
        <sz val="10"/>
        <rFont val="Arial"/>
        <family val="2"/>
      </rPr>
      <t xml:space="preserve"> (72-1226)</t>
    </r>
  </si>
  <si>
    <r>
      <t>38+24</t>
    </r>
    <r>
      <rPr>
        <sz val="10"/>
        <rFont val="Arial"/>
        <family val="2"/>
      </rPr>
      <t xml:space="preserve"> (72-1234)</t>
    </r>
  </si>
  <si>
    <r>
      <t>38+26</t>
    </r>
    <r>
      <rPr>
        <sz val="10"/>
        <rFont val="Arial"/>
        <family val="2"/>
      </rPr>
      <t xml:space="preserve"> (72-1236)</t>
    </r>
  </si>
  <si>
    <r>
      <t>38+27</t>
    </r>
    <r>
      <rPr>
        <sz val="10"/>
        <rFont val="Arial"/>
        <family val="2"/>
      </rPr>
      <t xml:space="preserve"> (72-1237)</t>
    </r>
  </si>
  <si>
    <r>
      <t>38+28</t>
    </r>
    <r>
      <rPr>
        <sz val="10"/>
        <rFont val="Arial"/>
        <family val="2"/>
      </rPr>
      <t xml:space="preserve"> (72-1238)</t>
    </r>
  </si>
  <si>
    <r>
      <t>38+29</t>
    </r>
    <r>
      <rPr>
        <sz val="10"/>
        <rFont val="Arial"/>
        <family val="2"/>
      </rPr>
      <t xml:space="preserve"> (72-1239)</t>
    </r>
  </si>
  <si>
    <r>
      <t>38+33</t>
    </r>
    <r>
      <rPr>
        <sz val="10"/>
        <rFont val="Arial"/>
        <family val="2"/>
      </rPr>
      <t xml:space="preserve"> (72-1243)</t>
    </r>
  </si>
  <si>
    <r>
      <t>38+42</t>
    </r>
    <r>
      <rPr>
        <sz val="10"/>
        <rFont val="Arial"/>
        <family val="2"/>
      </rPr>
      <t xml:space="preserve"> (72-1252)</t>
    </r>
  </si>
  <si>
    <r>
      <t>38+43</t>
    </r>
    <r>
      <rPr>
        <sz val="10"/>
        <rFont val="Arial"/>
        <family val="2"/>
      </rPr>
      <t xml:space="preserve"> (72-1253)</t>
    </r>
  </si>
  <si>
    <r>
      <t>38+44</t>
    </r>
    <r>
      <rPr>
        <sz val="10"/>
        <rFont val="Arial"/>
        <family val="2"/>
      </rPr>
      <t xml:space="preserve"> (72-1254)</t>
    </r>
  </si>
  <si>
    <r>
      <t>38+45</t>
    </r>
    <r>
      <rPr>
        <sz val="10"/>
        <rFont val="Arial"/>
        <family val="2"/>
      </rPr>
      <t xml:space="preserve"> (72-1255)</t>
    </r>
  </si>
  <si>
    <r>
      <t>38+46</t>
    </r>
    <r>
      <rPr>
        <sz val="10"/>
        <rFont val="Arial"/>
        <family val="2"/>
      </rPr>
      <t xml:space="preserve"> (72-1256)</t>
    </r>
  </si>
  <si>
    <r>
      <t>38+48</t>
    </r>
    <r>
      <rPr>
        <sz val="10"/>
        <rFont val="Arial"/>
        <family val="2"/>
      </rPr>
      <t xml:space="preserve"> (72-1258)</t>
    </r>
  </si>
  <si>
    <r>
      <t>38+54</t>
    </r>
    <r>
      <rPr>
        <sz val="10"/>
        <rFont val="Arial"/>
        <family val="2"/>
      </rPr>
      <t xml:space="preserve"> (72-1264)</t>
    </r>
  </si>
  <si>
    <r>
      <t>38+55</t>
    </r>
    <r>
      <rPr>
        <sz val="10"/>
        <rFont val="Arial"/>
        <family val="2"/>
      </rPr>
      <t xml:space="preserve"> (72-1265)</t>
    </r>
  </si>
  <si>
    <r>
      <t>38+57</t>
    </r>
    <r>
      <rPr>
        <sz val="10"/>
        <rFont val="Arial"/>
        <family val="2"/>
      </rPr>
      <t xml:space="preserve"> (72-1267)</t>
    </r>
  </si>
  <si>
    <r>
      <t>38+58</t>
    </r>
    <r>
      <rPr>
        <sz val="10"/>
        <rFont val="Arial"/>
        <family val="2"/>
      </rPr>
      <t xml:space="preserve"> (72-1268)</t>
    </r>
  </si>
  <si>
    <r>
      <t>37+85</t>
    </r>
    <r>
      <rPr>
        <sz val="10"/>
        <color indexed="8"/>
        <rFont val="Arial"/>
        <family val="2"/>
      </rPr>
      <t xml:space="preserve"> (72-1195)</t>
    </r>
  </si>
  <si>
    <t>67-8378/378</t>
  </si>
  <si>
    <t>APW</t>
  </si>
  <si>
    <t>07-8431/431</t>
  </si>
  <si>
    <r>
      <t>37+03</t>
    </r>
    <r>
      <rPr>
        <sz val="10"/>
        <color indexed="8"/>
        <rFont val="Arial"/>
        <family val="2"/>
      </rPr>
      <t xml:space="preserve"> (72-1113)</t>
    </r>
  </si>
  <si>
    <t>WTD 61</t>
  </si>
  <si>
    <r>
      <t xml:space="preserve">37+16 </t>
    </r>
    <r>
      <rPr>
        <sz val="10"/>
        <color indexed="8"/>
        <rFont val="Arial"/>
        <family val="2"/>
      </rPr>
      <t>(72-1126)</t>
    </r>
  </si>
  <si>
    <t>Manching Special Scheme - Orange</t>
  </si>
  <si>
    <r>
      <t>37+89</t>
    </r>
    <r>
      <rPr>
        <sz val="10"/>
        <color indexed="8"/>
        <rFont val="Arial"/>
        <family val="2"/>
      </rPr>
      <t xml:space="preserve"> (72-1199)</t>
    </r>
  </si>
  <si>
    <r>
      <t>38+37</t>
    </r>
    <r>
      <rPr>
        <sz val="10"/>
        <color indexed="8"/>
        <rFont val="Arial"/>
        <family val="2"/>
      </rPr>
      <t xml:space="preserve"> (72-1247)</t>
    </r>
  </si>
  <si>
    <r>
      <t>38+50</t>
    </r>
    <r>
      <rPr>
        <sz val="10"/>
        <color indexed="8"/>
        <rFont val="Arial"/>
        <family val="2"/>
      </rPr>
      <t xml:space="preserve"> (72-1260)</t>
    </r>
  </si>
  <si>
    <t xml:space="preserve">57-8362/362 </t>
  </si>
  <si>
    <t>501 Hikotai</t>
  </si>
  <si>
    <r>
      <t xml:space="preserve">50-940 </t>
    </r>
    <r>
      <rPr>
        <sz val="10"/>
        <color indexed="8"/>
        <rFont val="Arial"/>
        <family val="2"/>
      </rPr>
      <t>(65-0940)</t>
    </r>
  </si>
  <si>
    <r>
      <t>70238</t>
    </r>
    <r>
      <rPr>
        <sz val="10"/>
        <color indexed="8"/>
        <rFont val="Arial"/>
        <family val="2"/>
      </rPr>
      <t xml:space="preserve"> (67-0238 - 7811)</t>
    </r>
  </si>
  <si>
    <t>76 or 78 Sqn</t>
  </si>
  <si>
    <r>
      <t xml:space="preserve">80-326 </t>
    </r>
    <r>
      <rPr>
        <sz val="10"/>
        <color indexed="8"/>
        <rFont val="Arial"/>
        <family val="2"/>
      </rPr>
      <t>(68-0326)</t>
    </r>
  </si>
  <si>
    <r>
      <t>7450</t>
    </r>
    <r>
      <rPr>
        <sz val="10"/>
        <color indexed="8"/>
        <rFont val="Arial"/>
        <family val="2"/>
      </rPr>
      <t xml:space="preserve"> (69-7450)</t>
    </r>
  </si>
  <si>
    <r>
      <t>7464</t>
    </r>
    <r>
      <rPr>
        <sz val="10"/>
        <color indexed="8"/>
        <rFont val="Arial"/>
        <family val="2"/>
      </rPr>
      <t xml:space="preserve"> (69-7464)</t>
    </r>
  </si>
  <si>
    <r>
      <t>7486</t>
    </r>
    <r>
      <rPr>
        <sz val="10"/>
        <color indexed="8"/>
        <rFont val="Arial"/>
        <family val="2"/>
      </rPr>
      <t xml:space="preserve"> (69-7486)</t>
    </r>
  </si>
  <si>
    <r>
      <t>7487</t>
    </r>
    <r>
      <rPr>
        <sz val="10"/>
        <color indexed="8"/>
        <rFont val="Arial"/>
        <family val="2"/>
      </rPr>
      <t xml:space="preserve"> (69-7487)</t>
    </r>
  </si>
  <si>
    <r>
      <t>7495</t>
    </r>
    <r>
      <rPr>
        <sz val="10"/>
        <color indexed="8"/>
        <rFont val="Arial"/>
        <family val="2"/>
      </rPr>
      <t xml:space="preserve"> (69-7495)</t>
    </r>
  </si>
  <si>
    <r>
      <t>7496</t>
    </r>
    <r>
      <rPr>
        <sz val="10"/>
        <color indexed="8"/>
        <rFont val="Arial"/>
        <family val="2"/>
      </rPr>
      <t xml:space="preserve"> (69-7496)</t>
    </r>
  </si>
  <si>
    <r>
      <t>7499</t>
    </r>
    <r>
      <rPr>
        <sz val="10"/>
        <color indexed="8"/>
        <rFont val="Arial"/>
        <family val="2"/>
      </rPr>
      <t xml:space="preserve"> (69-7499)</t>
    </r>
  </si>
  <si>
    <r>
      <t>7500</t>
    </r>
    <r>
      <rPr>
        <sz val="10"/>
        <color indexed="8"/>
        <rFont val="Arial"/>
        <family val="2"/>
      </rPr>
      <t xml:space="preserve"> (69-7500)</t>
    </r>
  </si>
  <si>
    <r>
      <t>7507</t>
    </r>
    <r>
      <rPr>
        <sz val="10"/>
        <color indexed="8"/>
        <rFont val="Arial"/>
        <family val="2"/>
      </rPr>
      <t xml:space="preserve"> (69-7507)</t>
    </r>
  </si>
  <si>
    <r>
      <t>7508</t>
    </r>
    <r>
      <rPr>
        <sz val="10"/>
        <color indexed="8"/>
        <rFont val="Arial"/>
        <family val="2"/>
      </rPr>
      <t xml:space="preserve"> (69-7508)</t>
    </r>
  </si>
  <si>
    <r>
      <t>7511</t>
    </r>
    <r>
      <rPr>
        <sz val="10"/>
        <color indexed="8"/>
        <rFont val="Arial"/>
        <family val="2"/>
      </rPr>
      <t xml:space="preserve"> (69-7511)</t>
    </r>
  </si>
  <si>
    <r>
      <t>7519</t>
    </r>
    <r>
      <rPr>
        <sz val="10"/>
        <color indexed="8"/>
        <rFont val="Arial"/>
        <family val="2"/>
      </rPr>
      <t xml:space="preserve"> (69-7519)</t>
    </r>
  </si>
  <si>
    <t>73-1036</t>
  </si>
  <si>
    <r>
      <t>01513</t>
    </r>
    <r>
      <rPr>
        <sz val="10"/>
        <color indexed="8"/>
        <rFont val="Arial"/>
        <family val="2"/>
      </rPr>
      <t xml:space="preserve"> (72-01513)</t>
    </r>
  </si>
  <si>
    <r>
      <t>01517</t>
    </r>
    <r>
      <rPr>
        <sz val="10"/>
        <color indexed="8"/>
        <rFont val="Arial"/>
        <family val="2"/>
      </rPr>
      <t xml:space="preserve"> (72-01517)</t>
    </r>
  </si>
  <si>
    <r>
      <t>01520</t>
    </r>
    <r>
      <rPr>
        <sz val="10"/>
        <color indexed="8"/>
        <rFont val="Arial"/>
        <family val="2"/>
      </rPr>
      <t xml:space="preserve"> (72-01520)</t>
    </r>
  </si>
  <si>
    <r>
      <t>01521</t>
    </r>
    <r>
      <rPr>
        <sz val="10"/>
        <color indexed="8"/>
        <rFont val="Arial"/>
        <family val="2"/>
      </rPr>
      <t xml:space="preserve"> (72-01521)</t>
    </r>
  </si>
  <si>
    <r>
      <t>01522</t>
    </r>
    <r>
      <rPr>
        <sz val="10"/>
        <color indexed="8"/>
        <rFont val="Arial"/>
        <family val="2"/>
      </rPr>
      <t xml:space="preserve"> (72-01522)</t>
    </r>
  </si>
  <si>
    <r>
      <t>01525</t>
    </r>
    <r>
      <rPr>
        <sz val="10"/>
        <color indexed="8"/>
        <rFont val="Arial"/>
        <family val="2"/>
      </rPr>
      <t xml:space="preserve"> (72-01525)</t>
    </r>
  </si>
  <si>
    <r>
      <t>01526</t>
    </r>
    <r>
      <rPr>
        <sz val="10"/>
        <color indexed="8"/>
        <rFont val="Arial"/>
        <family val="2"/>
      </rPr>
      <t xml:space="preserve"> (72-01526)</t>
    </r>
  </si>
  <si>
    <r>
      <t>01528</t>
    </r>
    <r>
      <rPr>
        <sz val="10"/>
        <color indexed="8"/>
        <rFont val="Arial"/>
        <family val="2"/>
      </rPr>
      <t xml:space="preserve"> (72-01528)</t>
    </r>
  </si>
  <si>
    <r>
      <t>01529</t>
    </r>
    <r>
      <rPr>
        <sz val="10"/>
        <color indexed="8"/>
        <rFont val="Arial"/>
        <family val="2"/>
      </rPr>
      <t xml:space="preserve"> (72-01529)</t>
    </r>
  </si>
  <si>
    <r>
      <t>60-493</t>
    </r>
    <r>
      <rPr>
        <sz val="10"/>
        <color indexed="8"/>
        <rFont val="Arial"/>
        <family val="2"/>
      </rPr>
      <t xml:space="preserve"> (76-0493)</t>
    </r>
  </si>
  <si>
    <r>
      <t>71743</t>
    </r>
    <r>
      <rPr>
        <sz val="10"/>
        <color indexed="8"/>
        <rFont val="Arial"/>
        <family val="2"/>
      </rPr>
      <t xml:space="preserve"> (77-1743)</t>
    </r>
  </si>
  <si>
    <r>
      <t>71744</t>
    </r>
    <r>
      <rPr>
        <sz val="10"/>
        <color indexed="8"/>
        <rFont val="Arial"/>
        <family val="2"/>
      </rPr>
      <t xml:space="preserve"> (77-1744)</t>
    </r>
  </si>
  <si>
    <r>
      <t>71755</t>
    </r>
    <r>
      <rPr>
        <sz val="10"/>
        <color indexed="8"/>
        <rFont val="Arial"/>
        <family val="2"/>
      </rPr>
      <t xml:space="preserve"> (77-1755)</t>
    </r>
  </si>
  <si>
    <r>
      <t>71756</t>
    </r>
    <r>
      <rPr>
        <sz val="10"/>
        <color indexed="8"/>
        <rFont val="Arial"/>
        <family val="2"/>
      </rPr>
      <t xml:space="preserve"> (77-1756)</t>
    </r>
  </si>
  <si>
    <r>
      <t>71758</t>
    </r>
    <r>
      <rPr>
        <sz val="10"/>
        <color indexed="8"/>
        <rFont val="Arial"/>
        <family val="2"/>
      </rPr>
      <t xml:space="preserve"> (77-1758)</t>
    </r>
  </si>
  <si>
    <r>
      <t>71759</t>
    </r>
    <r>
      <rPr>
        <sz val="10"/>
        <color indexed="8"/>
        <rFont val="Arial"/>
        <family val="2"/>
      </rPr>
      <t xml:space="preserve"> (77-1759)</t>
    </r>
  </si>
  <si>
    <r>
      <t>71760</t>
    </r>
    <r>
      <rPr>
        <sz val="10"/>
        <color indexed="8"/>
        <rFont val="Arial"/>
        <family val="2"/>
      </rPr>
      <t xml:space="preserve"> (77-1760)</t>
    </r>
  </si>
  <si>
    <r>
      <t>71762</t>
    </r>
    <r>
      <rPr>
        <sz val="10"/>
        <color indexed="8"/>
        <rFont val="Arial"/>
        <family val="2"/>
      </rPr>
      <t xml:space="preserve"> (77-1762)</t>
    </r>
  </si>
  <si>
    <r>
      <t>71763</t>
    </r>
    <r>
      <rPr>
        <sz val="10"/>
        <color indexed="8"/>
        <rFont val="Arial"/>
        <family val="2"/>
      </rPr>
      <t xml:space="preserve"> (77-1763)</t>
    </r>
  </si>
  <si>
    <r>
      <t>71765</t>
    </r>
    <r>
      <rPr>
        <sz val="10"/>
        <color indexed="8"/>
        <rFont val="Arial"/>
        <family val="2"/>
      </rPr>
      <t xml:space="preserve"> (77-1765)</t>
    </r>
  </si>
  <si>
    <r>
      <t>80-358</t>
    </r>
    <r>
      <rPr>
        <sz val="10"/>
        <color indexed="8"/>
        <rFont val="Arial"/>
        <family val="2"/>
      </rPr>
      <t xml:space="preserve"> (68-0358)</t>
    </r>
  </si>
  <si>
    <r>
      <t>80-739</t>
    </r>
    <r>
      <rPr>
        <sz val="10"/>
        <color indexed="8"/>
        <rFont val="Arial"/>
        <family val="2"/>
      </rPr>
      <t xml:space="preserve"> (78-0739)</t>
    </r>
  </si>
  <si>
    <r>
      <t>80-728</t>
    </r>
    <r>
      <rPr>
        <sz val="10"/>
        <color indexed="8"/>
        <rFont val="Arial"/>
        <family val="2"/>
      </rPr>
      <t xml:space="preserve"> (78-0728)</t>
    </r>
  </si>
  <si>
    <t>97-8424/424</t>
  </si>
  <si>
    <t>68-0403</t>
  </si>
  <si>
    <r>
      <t>3-6713/88915</t>
    </r>
    <r>
      <rPr>
        <sz val="10"/>
        <color indexed="8"/>
        <rFont val="Arial"/>
        <family val="2"/>
      </rPr>
      <t xml:space="preserve"> (68-6915)</t>
    </r>
  </si>
  <si>
    <t>50 Years JG-71 Special Scheme - Non Flyer</t>
  </si>
  <si>
    <r>
      <t>37+13</t>
    </r>
    <r>
      <rPr>
        <sz val="10"/>
        <color indexed="8"/>
        <rFont val="Arial"/>
        <family val="2"/>
      </rPr>
      <t xml:space="preserve"> (71-1123)</t>
    </r>
  </si>
  <si>
    <r>
      <t xml:space="preserve">37+14 </t>
    </r>
    <r>
      <rPr>
        <sz val="10"/>
        <color indexed="8"/>
        <rFont val="Arial"/>
        <family val="2"/>
      </rPr>
      <t>(72-1124)</t>
    </r>
  </si>
  <si>
    <r>
      <t xml:space="preserve">38+14 </t>
    </r>
    <r>
      <rPr>
        <sz val="10"/>
        <color indexed="8"/>
        <rFont val="Arial"/>
        <family val="2"/>
      </rPr>
      <t>(72-1224)</t>
    </r>
  </si>
  <si>
    <t>302 Hikotai</t>
  </si>
  <si>
    <t>On Display at Aurich Barracks Germany - Special Scheme  50 years F-4/35 years F-4</t>
  </si>
  <si>
    <t>On Display at Wittmund AFB Germany</t>
  </si>
  <si>
    <r>
      <t>38+49</t>
    </r>
    <r>
      <rPr>
        <sz val="10"/>
        <color indexed="8"/>
        <rFont val="Arial"/>
        <family val="2"/>
      </rPr>
      <t xml:space="preserve"> (72-1259)</t>
    </r>
  </si>
  <si>
    <r>
      <t>38+40</t>
    </r>
    <r>
      <rPr>
        <sz val="10"/>
        <color indexed="8"/>
        <rFont val="Arial"/>
        <family val="2"/>
      </rPr>
      <t xml:space="preserve"> (72-1250)</t>
    </r>
  </si>
  <si>
    <r>
      <t>60364</t>
    </r>
    <r>
      <rPr>
        <sz val="10"/>
        <color indexed="8"/>
        <rFont val="Arial"/>
        <family val="2"/>
      </rPr>
      <t xml:space="preserve"> (66-0364 - 7801)</t>
    </r>
  </si>
  <si>
    <t>BDRT at Tanagra AB Greece - Lizard Scheme</t>
  </si>
  <si>
    <r>
      <t>01500</t>
    </r>
    <r>
      <rPr>
        <sz val="10"/>
        <color indexed="8"/>
        <rFont val="Arial"/>
        <family val="2"/>
      </rPr>
      <t xml:space="preserve"> (72-01500)</t>
    </r>
  </si>
  <si>
    <r>
      <t>01504</t>
    </r>
    <r>
      <rPr>
        <sz val="10"/>
        <color indexed="8"/>
        <rFont val="Arial"/>
        <family val="2"/>
      </rPr>
      <t xml:space="preserve"> (72-01504)</t>
    </r>
  </si>
  <si>
    <r>
      <t>01507</t>
    </r>
    <r>
      <rPr>
        <sz val="10"/>
        <color indexed="8"/>
        <rFont val="Arial"/>
        <family val="2"/>
      </rPr>
      <t xml:space="preserve"> (72-01507)</t>
    </r>
  </si>
  <si>
    <r>
      <t>01508</t>
    </r>
    <r>
      <rPr>
        <sz val="10"/>
        <color indexed="8"/>
        <rFont val="Arial"/>
        <family val="2"/>
      </rPr>
      <t xml:space="preserve"> (72-01508)</t>
    </r>
  </si>
  <si>
    <r>
      <t>01512</t>
    </r>
    <r>
      <rPr>
        <sz val="10"/>
        <color indexed="8"/>
        <rFont val="Arial"/>
        <family val="2"/>
      </rPr>
      <t xml:space="preserve"> (72-01512)</t>
    </r>
  </si>
  <si>
    <t>67-8388/388</t>
  </si>
  <si>
    <t>A big thanks to Bill Peake</t>
  </si>
  <si>
    <r>
      <t>7498</t>
    </r>
    <r>
      <rPr>
        <sz val="10"/>
        <color indexed="8"/>
        <rFont val="Arial"/>
        <family val="2"/>
      </rPr>
      <t xml:space="preserve"> (69-7498)</t>
    </r>
  </si>
  <si>
    <r>
      <t>7506</t>
    </r>
    <r>
      <rPr>
        <sz val="10"/>
        <color indexed="8"/>
        <rFont val="Arial"/>
        <family val="2"/>
      </rPr>
      <t xml:space="preserve"> (69-7506)</t>
    </r>
  </si>
  <si>
    <t>Stored El Mirage USA</t>
  </si>
  <si>
    <t>Stored Tanagra AB Greece - Lizard Scheme</t>
  </si>
  <si>
    <t>VF-111/USN</t>
  </si>
  <si>
    <t>2 x Kills - AN-2 &amp; Mig-17</t>
  </si>
  <si>
    <t>117 PM</t>
  </si>
  <si>
    <t xml:space="preserve">348 MTA/110 PM </t>
  </si>
  <si>
    <t>339 MPK/117 PM</t>
  </si>
  <si>
    <r>
      <t>3-6573/11120</t>
    </r>
    <r>
      <rPr>
        <sz val="10"/>
        <rFont val="Arial"/>
        <family val="2"/>
      </rPr>
      <t xml:space="preserve"> (71-1120)</t>
    </r>
  </si>
  <si>
    <t>nose markings</t>
  </si>
  <si>
    <t>301 Hikotai</t>
  </si>
  <si>
    <t xml:space="preserve">8 Hikotai  </t>
  </si>
  <si>
    <t>17-8439/439</t>
  </si>
  <si>
    <t>37-8318/318</t>
  </si>
  <si>
    <t>37-8322/322</t>
  </si>
  <si>
    <t>47-8345/345</t>
  </si>
  <si>
    <t>57-8356/356</t>
  </si>
  <si>
    <t>57-8357/357</t>
  </si>
  <si>
    <t>77-8393/393</t>
  </si>
  <si>
    <t>47-6904/904</t>
  </si>
  <si>
    <t>57-6906/906</t>
  </si>
  <si>
    <t>27-8306/306</t>
  </si>
  <si>
    <t>57-8354/354</t>
  </si>
  <si>
    <t>77-6397/397</t>
  </si>
  <si>
    <t>57-6909/909</t>
  </si>
  <si>
    <t>for RIAT 2006 - ex 110th TFS USAF 'SL' 1991</t>
  </si>
  <si>
    <t>at Koksijde AB, Belgium</t>
  </si>
  <si>
    <t>at Wittmund AB, Germany</t>
  </si>
  <si>
    <t>at Leeuwarden AB, the Netherlands</t>
  </si>
  <si>
    <t>Flew CAP for World Cup over Munich, Germany</t>
  </si>
  <si>
    <t>at Larissa AB, Greece</t>
  </si>
  <si>
    <t>50th Anniversary F-4 Phantom Scheme, lizard scheme</t>
  </si>
  <si>
    <t>lizard scheme</t>
  </si>
  <si>
    <t>lizard Ex German scheme</t>
  </si>
  <si>
    <t>special scheme - at Waddo Show</t>
  </si>
  <si>
    <t>SEA scheme</t>
  </si>
  <si>
    <t>at Andravida AB, Greece</t>
  </si>
  <si>
    <t>at Tehran, Iran</t>
  </si>
  <si>
    <t>blue scheme</t>
  </si>
  <si>
    <t>IRIAF flypast for National Army Day</t>
  </si>
  <si>
    <t>sharks teeth</t>
  </si>
  <si>
    <t>performed flypast with 200 aircraft</t>
  </si>
  <si>
    <t>IRIAF Bushehr International AP, Iran</t>
  </si>
  <si>
    <t>IRIAF Bushehr International AP, Iran; sharks teeth</t>
  </si>
  <si>
    <t>2008 final year scheme</t>
  </si>
  <si>
    <t>at Hyakuri AB, Japan</t>
  </si>
  <si>
    <t>at Gifu AB, Japan</t>
  </si>
  <si>
    <t>at Osan AB, Korea</t>
  </si>
  <si>
    <t>at Skrydstrup AB, Denmark</t>
  </si>
  <si>
    <t>at Lechfeld AB, Germany</t>
  </si>
  <si>
    <t>at Taegu AB, Korea; F-4Ds retired from service on 16 Jun 2010</t>
  </si>
  <si>
    <t>at Osan AB, Korea; F-4Ds retired from service on 16 Jun 2010</t>
  </si>
  <si>
    <t>F-4Ds retired from service on 16 Jun 2010</t>
  </si>
  <si>
    <t>for RIAT 2006 - delivered to Turkey</t>
  </si>
  <si>
    <t>F-4E/TM</t>
  </si>
  <si>
    <t>RF-4E/TM</t>
  </si>
  <si>
    <t>new two tone gray cammo/Lightning mod</t>
  </si>
  <si>
    <t>at Nyutabaru AB, Japan</t>
  </si>
  <si>
    <t>67-8384/384</t>
  </si>
  <si>
    <t>110th FS or 151st FS/11th FW</t>
  </si>
  <si>
    <t>27-8305/305</t>
  </si>
  <si>
    <t>37/8308/308</t>
  </si>
  <si>
    <t>37-8323/323</t>
  </si>
  <si>
    <t>47-8329/329</t>
  </si>
  <si>
    <t>47-8331/331</t>
  </si>
  <si>
    <t>47-8334/334</t>
  </si>
  <si>
    <t>at Nyutabaru AB, Japan; unmarked</t>
  </si>
  <si>
    <t>47-8353/353</t>
  </si>
  <si>
    <t>57-8369/369</t>
  </si>
  <si>
    <t>77-8399/399</t>
  </si>
  <si>
    <t>97-8419/419</t>
  </si>
  <si>
    <t>97-8423/423</t>
  </si>
  <si>
    <t>07-8434/434</t>
  </si>
  <si>
    <t>07-8436/436</t>
  </si>
  <si>
    <t>47-8332/332</t>
  </si>
  <si>
    <t>47-8333/333</t>
  </si>
  <si>
    <t>47-8342/342</t>
  </si>
  <si>
    <t>77-8398/398</t>
  </si>
  <si>
    <t>87-8415/415</t>
  </si>
  <si>
    <t>87-8416/416</t>
  </si>
  <si>
    <t>17-8437/437</t>
  </si>
  <si>
    <t>47-8336/336</t>
  </si>
  <si>
    <t>no unit markings</t>
  </si>
  <si>
    <t>151st FS/11th FW</t>
  </si>
  <si>
    <t>at Seoul, Korea</t>
  </si>
  <si>
    <t>at Taegu AB, Korea; F-4Ds retired from service on 16 Jun 2011</t>
  </si>
  <si>
    <t>at Seoul, Korea; F-4Ds retired from service on 16 Jun 2010</t>
  </si>
  <si>
    <t>Cheonjgu AB, Korea; F-4Ds retired from service on 16 Jun 2010</t>
  </si>
  <si>
    <r>
      <t>41-001</t>
    </r>
    <r>
      <rPr>
        <sz val="10"/>
        <color indexed="8"/>
        <rFont val="Arial"/>
        <family val="2"/>
      </rPr>
      <t xml:space="preserve"> (64-1001)</t>
    </r>
  </si>
  <si>
    <r>
      <t>41-026</t>
    </r>
    <r>
      <rPr>
        <sz val="10"/>
        <color indexed="8"/>
        <rFont val="Arial"/>
        <family val="2"/>
      </rPr>
      <t xml:space="preserve"> (64-1026)</t>
    </r>
  </si>
  <si>
    <r>
      <t>50-836</t>
    </r>
    <r>
      <rPr>
        <sz val="10"/>
        <color indexed="8"/>
        <rFont val="Arial"/>
        <family val="2"/>
      </rPr>
      <t xml:space="preserve"> (65-0836)</t>
    </r>
  </si>
  <si>
    <r>
      <t>70-457</t>
    </r>
    <r>
      <rPr>
        <sz val="10"/>
        <color indexed="8"/>
        <rFont val="Arial"/>
        <family val="2"/>
      </rPr>
      <t xml:space="preserve"> (67-0457)</t>
    </r>
  </si>
  <si>
    <r>
      <t>70-461</t>
    </r>
    <r>
      <rPr>
        <sz val="10"/>
        <color indexed="8"/>
        <rFont val="Arial"/>
        <family val="2"/>
      </rPr>
      <t xml:space="preserve"> (67-0461)</t>
    </r>
  </si>
  <si>
    <r>
      <t>60-382</t>
    </r>
    <r>
      <rPr>
        <sz val="10"/>
        <color indexed="8"/>
        <rFont val="Arial"/>
        <family val="2"/>
      </rPr>
      <t xml:space="preserve"> (66-0382)</t>
    </r>
  </si>
  <si>
    <t>at Cheongju AB, Korea</t>
  </si>
  <si>
    <r>
      <t>80-349</t>
    </r>
    <r>
      <rPr>
        <sz val="10"/>
        <color indexed="8"/>
        <rFont val="Arial"/>
        <family val="2"/>
      </rPr>
      <t xml:space="preserve"> (68-0349)</t>
    </r>
  </si>
  <si>
    <t>156th FS/17th FW</t>
  </si>
  <si>
    <t>131st TRS/39th TRG</t>
  </si>
  <si>
    <t>152nd FS/17th FW</t>
  </si>
  <si>
    <t>153rd FS/17th FW</t>
  </si>
  <si>
    <r>
      <t>80-384</t>
    </r>
    <r>
      <rPr>
        <sz val="10"/>
        <color indexed="8"/>
        <rFont val="Arial"/>
        <family val="2"/>
      </rPr>
      <t xml:space="preserve"> (68-0384)</t>
    </r>
  </si>
  <si>
    <r>
      <t>80-360</t>
    </r>
    <r>
      <rPr>
        <sz val="10"/>
        <color indexed="8"/>
        <rFont val="Arial"/>
        <family val="2"/>
      </rPr>
      <t xml:space="preserve"> (68-0360)</t>
    </r>
  </si>
  <si>
    <r>
      <t>80-386</t>
    </r>
    <r>
      <rPr>
        <sz val="10"/>
        <color indexed="8"/>
        <rFont val="Arial"/>
        <family val="2"/>
      </rPr>
      <t xml:space="preserve"> (68-0386)</t>
    </r>
  </si>
  <si>
    <t>at Kunsan AB, Korea</t>
  </si>
  <si>
    <r>
      <t>80-387</t>
    </r>
    <r>
      <rPr>
        <sz val="10"/>
        <color indexed="8"/>
        <rFont val="Arial"/>
        <family val="2"/>
      </rPr>
      <t xml:space="preserve"> (68-0387)</t>
    </r>
  </si>
  <si>
    <r>
      <t>80-390</t>
    </r>
    <r>
      <rPr>
        <sz val="10"/>
        <color indexed="8"/>
        <rFont val="Arial"/>
        <family val="2"/>
      </rPr>
      <t xml:space="preserve"> (68-0390)</t>
    </r>
  </si>
  <si>
    <r>
      <t>80-392</t>
    </r>
    <r>
      <rPr>
        <sz val="10"/>
        <color indexed="8"/>
        <rFont val="Arial"/>
        <family val="2"/>
      </rPr>
      <t xml:space="preserve"> (68-0392)</t>
    </r>
  </si>
  <si>
    <r>
      <t>80-401</t>
    </r>
    <r>
      <rPr>
        <sz val="10"/>
        <color indexed="8"/>
        <rFont val="Arial"/>
        <family val="2"/>
      </rPr>
      <t xml:space="preserve"> (68-0401)</t>
    </r>
  </si>
  <si>
    <r>
      <t>80-404</t>
    </r>
    <r>
      <rPr>
        <sz val="10"/>
        <color indexed="8"/>
        <rFont val="Arial"/>
        <family val="2"/>
      </rPr>
      <t xml:space="preserve"> (68-0404)</t>
    </r>
  </si>
  <si>
    <r>
      <t>80-406</t>
    </r>
    <r>
      <rPr>
        <sz val="10"/>
        <color indexed="8"/>
        <rFont val="Arial"/>
        <family val="2"/>
      </rPr>
      <t xml:space="preserve"> (68-0406)</t>
    </r>
  </si>
  <si>
    <r>
      <t>80-407</t>
    </r>
    <r>
      <rPr>
        <sz val="10"/>
        <color indexed="8"/>
        <rFont val="Arial"/>
        <family val="2"/>
      </rPr>
      <t xml:space="preserve"> (68-0407)</t>
    </r>
  </si>
  <si>
    <r>
      <t>80-420</t>
    </r>
    <r>
      <rPr>
        <sz val="10"/>
        <color indexed="8"/>
        <rFont val="Arial"/>
        <family val="2"/>
      </rPr>
      <t xml:space="preserve"> (68-0420)</t>
    </r>
  </si>
  <si>
    <r>
      <t>80-439</t>
    </r>
    <r>
      <rPr>
        <sz val="10"/>
        <color indexed="8"/>
        <rFont val="Arial"/>
        <family val="2"/>
      </rPr>
      <t xml:space="preserve"> (68-0439)</t>
    </r>
  </si>
  <si>
    <r>
      <t>80-459</t>
    </r>
    <r>
      <rPr>
        <sz val="10"/>
        <color indexed="8"/>
        <rFont val="Arial"/>
        <family val="2"/>
      </rPr>
      <t xml:space="preserve"> (68-0459)</t>
    </r>
  </si>
  <si>
    <r>
      <t>80-494</t>
    </r>
    <r>
      <rPr>
        <sz val="10"/>
        <color indexed="8"/>
        <rFont val="Arial"/>
        <family val="2"/>
      </rPr>
      <t xml:space="preserve"> (68-0494)</t>
    </r>
  </si>
  <si>
    <r>
      <t>80-514</t>
    </r>
    <r>
      <rPr>
        <sz val="10"/>
        <color indexed="8"/>
        <rFont val="Arial"/>
        <family val="2"/>
      </rPr>
      <t xml:space="preserve"> (68-0514)</t>
    </r>
  </si>
  <si>
    <r>
      <t>80-526</t>
    </r>
    <r>
      <rPr>
        <sz val="10"/>
        <color indexed="8"/>
        <rFont val="Arial"/>
        <family val="2"/>
      </rPr>
      <t xml:space="preserve"> (68-0526)</t>
    </r>
  </si>
  <si>
    <r>
      <t>80-527</t>
    </r>
    <r>
      <rPr>
        <sz val="10"/>
        <color indexed="8"/>
        <rFont val="Arial"/>
        <family val="2"/>
      </rPr>
      <t xml:space="preserve"> (68-0527)</t>
    </r>
  </si>
  <si>
    <r>
      <t>80-530</t>
    </r>
    <r>
      <rPr>
        <sz val="10"/>
        <color indexed="8"/>
        <rFont val="Arial"/>
        <family val="2"/>
      </rPr>
      <t xml:space="preserve"> (68-0530)</t>
    </r>
  </si>
  <si>
    <r>
      <t>80-533</t>
    </r>
    <r>
      <rPr>
        <sz val="10"/>
        <color indexed="8"/>
        <rFont val="Arial"/>
        <family val="2"/>
      </rPr>
      <t xml:space="preserve"> (68-0533)</t>
    </r>
  </si>
  <si>
    <r>
      <t>80-534</t>
    </r>
    <r>
      <rPr>
        <sz val="10"/>
        <color indexed="8"/>
        <rFont val="Arial"/>
        <family val="2"/>
      </rPr>
      <t xml:space="preserve"> (68-0534)</t>
    </r>
  </si>
  <si>
    <t>at Taegu AB, Korea</t>
  </si>
  <si>
    <r>
      <t>60-497</t>
    </r>
    <r>
      <rPr>
        <sz val="10"/>
        <color indexed="8"/>
        <rFont val="Arial"/>
        <family val="2"/>
      </rPr>
      <t xml:space="preserve"> (76-0497)</t>
    </r>
  </si>
  <si>
    <r>
      <t>60-498</t>
    </r>
    <r>
      <rPr>
        <sz val="10"/>
        <color indexed="8"/>
        <rFont val="Arial"/>
        <family val="2"/>
      </rPr>
      <t xml:space="preserve"> (76-0498)</t>
    </r>
  </si>
  <si>
    <r>
      <t>60-500</t>
    </r>
    <r>
      <rPr>
        <sz val="10"/>
        <color indexed="8"/>
        <rFont val="Arial"/>
        <family val="2"/>
      </rPr>
      <t xml:space="preserve"> (76-0500)</t>
    </r>
  </si>
  <si>
    <r>
      <t>60-504</t>
    </r>
    <r>
      <rPr>
        <sz val="10"/>
        <color indexed="8"/>
        <rFont val="Arial"/>
        <family val="2"/>
      </rPr>
      <t xml:space="preserve"> (76-0504)</t>
    </r>
  </si>
  <si>
    <r>
      <t>60-505</t>
    </r>
    <r>
      <rPr>
        <sz val="10"/>
        <color indexed="8"/>
        <rFont val="Arial"/>
        <family val="2"/>
      </rPr>
      <t xml:space="preserve"> (76-0505)</t>
    </r>
  </si>
  <si>
    <r>
      <t>60-511</t>
    </r>
    <r>
      <rPr>
        <sz val="10"/>
        <color indexed="8"/>
        <rFont val="Arial"/>
        <family val="2"/>
      </rPr>
      <t xml:space="preserve"> (76-0511)</t>
    </r>
  </si>
  <si>
    <r>
      <t>60-508</t>
    </r>
    <r>
      <rPr>
        <sz val="10"/>
        <color indexed="8"/>
        <rFont val="Arial"/>
        <family val="2"/>
      </rPr>
      <t xml:space="preserve"> (76-0508)</t>
    </r>
  </si>
  <si>
    <r>
      <t>80-727</t>
    </r>
    <r>
      <rPr>
        <sz val="10"/>
        <color indexed="8"/>
        <rFont val="Arial"/>
        <family val="2"/>
      </rPr>
      <t xml:space="preserve"> (78-0727)</t>
    </r>
  </si>
  <si>
    <r>
      <t>80-732</t>
    </r>
    <r>
      <rPr>
        <sz val="10"/>
        <color indexed="8"/>
        <rFont val="Arial"/>
        <family val="2"/>
      </rPr>
      <t xml:space="preserve"> (78-0732)</t>
    </r>
  </si>
  <si>
    <r>
      <t>80-733</t>
    </r>
    <r>
      <rPr>
        <sz val="10"/>
        <color indexed="8"/>
        <rFont val="Arial"/>
        <family val="2"/>
      </rPr>
      <t xml:space="preserve"> (78-0733)</t>
    </r>
  </si>
  <si>
    <r>
      <t>80-734</t>
    </r>
    <r>
      <rPr>
        <sz val="10"/>
        <color indexed="8"/>
        <rFont val="Arial"/>
        <family val="2"/>
      </rPr>
      <t xml:space="preserve"> (78-0734)</t>
    </r>
  </si>
  <si>
    <r>
      <t>80-736</t>
    </r>
    <r>
      <rPr>
        <sz val="10"/>
        <color indexed="8"/>
        <rFont val="Arial"/>
        <family val="2"/>
      </rPr>
      <t xml:space="preserve"> (78-0736)</t>
    </r>
  </si>
  <si>
    <r>
      <t>80-738</t>
    </r>
    <r>
      <rPr>
        <sz val="10"/>
        <color indexed="8"/>
        <rFont val="Arial"/>
        <family val="2"/>
      </rPr>
      <t xml:space="preserve"> (78-0738)</t>
    </r>
  </si>
  <si>
    <r>
      <t>80-740</t>
    </r>
    <r>
      <rPr>
        <sz val="10"/>
        <color indexed="8"/>
        <rFont val="Arial"/>
        <family val="2"/>
      </rPr>
      <t xml:space="preserve"> (78-0740)</t>
    </r>
  </si>
  <si>
    <r>
      <t>80-743</t>
    </r>
    <r>
      <rPr>
        <sz val="10"/>
        <color indexed="8"/>
        <rFont val="Arial"/>
        <family val="2"/>
      </rPr>
      <t xml:space="preserve"> (78-0743)</t>
    </r>
  </si>
  <si>
    <t>66-0309</t>
  </si>
  <si>
    <t>66-0323</t>
  </si>
  <si>
    <t>67-0208</t>
  </si>
  <si>
    <t>67-0210</t>
  </si>
  <si>
    <t>67-0226</t>
  </si>
  <si>
    <t>67-0227</t>
  </si>
  <si>
    <t>67-0251</t>
  </si>
  <si>
    <t>73-1048</t>
  </si>
  <si>
    <t>73-1049</t>
  </si>
  <si>
    <t>77-0288</t>
  </si>
  <si>
    <t>77-0298</t>
  </si>
  <si>
    <t>69-7472</t>
  </si>
  <si>
    <t>69-7473</t>
  </si>
  <si>
    <t>77-0316</t>
  </si>
  <si>
    <t xml:space="preserve">Military Aviation Review and Scramble Magazine </t>
  </si>
  <si>
    <t>Thanks to the following…….</t>
  </si>
  <si>
    <t>On Display Havelock, Georgia, USA</t>
  </si>
  <si>
    <t>at Lechfeld AB, Germany - Pirate Tail Markings</t>
  </si>
  <si>
    <t>At RIAT 2010</t>
  </si>
  <si>
    <t>62-12201</t>
  </si>
  <si>
    <t>On Display Rantoul Air Museum USA</t>
  </si>
  <si>
    <t>64-0757</t>
  </si>
  <si>
    <t>On display Rimini Aviation Musuem Italy</t>
  </si>
  <si>
    <t>63-7679</t>
  </si>
  <si>
    <t>Preserved Portland International airport</t>
  </si>
  <si>
    <t>63-7745</t>
  </si>
  <si>
    <t>On display at Shuttlesworth International - Alabama USA</t>
  </si>
  <si>
    <t>USAF/BH/ANG</t>
  </si>
  <si>
    <t>On Display West Memphis Arkasas USA</t>
  </si>
  <si>
    <t>66-0319</t>
  </si>
  <si>
    <t>USAF/Thunderbirds Markings (2)</t>
  </si>
  <si>
    <t>Presevered Athens Tennessee USA</t>
  </si>
  <si>
    <t>Last Updated</t>
  </si>
  <si>
    <t>47-8328/328</t>
  </si>
  <si>
    <t>at Nagoya</t>
  </si>
  <si>
    <t>Total</t>
  </si>
  <si>
    <t>64-0851</t>
  </si>
  <si>
    <t>On display Tuskegee, Alabama USA</t>
  </si>
  <si>
    <r>
      <t>38+60</t>
    </r>
    <r>
      <rPr>
        <sz val="10"/>
        <rFont val="Arial"/>
        <family val="2"/>
      </rPr>
      <t xml:space="preserve"> (72-1270)</t>
    </r>
  </si>
  <si>
    <t>17-8302/302</t>
  </si>
  <si>
    <t>37-8319/319</t>
  </si>
  <si>
    <t>67-8389/389</t>
  </si>
  <si>
    <t>97-8420/420</t>
  </si>
  <si>
    <t>97-8421/421</t>
  </si>
  <si>
    <t>57-6913/913</t>
  </si>
  <si>
    <t>57-6376/376</t>
  </si>
  <si>
    <t>74-0625  </t>
  </si>
  <si>
    <t>65-0845/AF-358</t>
  </si>
  <si>
    <t>68-0584/AF-378</t>
  </si>
  <si>
    <t>68-0557/AF-359</t>
  </si>
  <si>
    <t>68-0571/AF-360</t>
  </si>
  <si>
    <t>69-0356/AF-372</t>
  </si>
  <si>
    <t>69-0359/AF-362</t>
  </si>
  <si>
    <t>At Tyndall</t>
  </si>
  <si>
    <t>SEA wrap-around - At Tyndall</t>
  </si>
  <si>
    <t>72-0147/AF-361</t>
  </si>
  <si>
    <t>Hill gray II - At Tyndall</t>
  </si>
  <si>
    <t>SEA - At Tyndall</t>
  </si>
  <si>
    <t>Hill gray II USAF - At Tyndall</t>
  </si>
  <si>
    <t>74622/AF-294</t>
  </si>
  <si>
    <t>74043/AF-338</t>
  </si>
  <si>
    <t>72154/AF-364</t>
  </si>
  <si>
    <t>71237/AF-295</t>
  </si>
  <si>
    <t>68576/AF-366</t>
  </si>
  <si>
    <t>68567/AF-369</t>
  </si>
  <si>
    <t>QF-4</t>
  </si>
  <si>
    <t>72168?/AF-347 </t>
  </si>
  <si>
    <t>68565/AF-365</t>
  </si>
  <si>
    <t>68553/AF-371</t>
  </si>
  <si>
    <t>66-0446/AF-374</t>
  </si>
  <si>
    <t>66-0473/AF-363</t>
  </si>
  <si>
    <t>Total Drones</t>
  </si>
  <si>
    <t>CR12-54/12-63</t>
  </si>
  <si>
    <t>Preserved Torrejon</t>
  </si>
  <si>
    <t>Presevred Torrejon Spain - Special marking</t>
  </si>
  <si>
    <t>63-7654</t>
  </si>
  <si>
    <t>NF-4C</t>
  </si>
  <si>
    <t>On Display at Gallatin Airport, Tennessee USA</t>
  </si>
  <si>
    <t>GI North Luffenham. UK</t>
  </si>
  <si>
    <t>64-1770</t>
  </si>
  <si>
    <t>On Display Seymour Johnson, North Carolina USA</t>
  </si>
  <si>
    <t>C12-19/12-15</t>
  </si>
  <si>
    <t>On display Madrid Spain</t>
  </si>
  <si>
    <t>68-0531</t>
  </si>
  <si>
    <t>AMARC 5 Kill Markings</t>
  </si>
  <si>
    <t>at Tehran, Iran. Sharks Teeth</t>
  </si>
  <si>
    <t>Lightning Mod. Sharks Teeth</t>
  </si>
  <si>
    <t>67-0331</t>
  </si>
  <si>
    <t>RF-4E/S</t>
  </si>
  <si>
    <t>VX-30/USN/Scooby</t>
  </si>
  <si>
    <t>On Display Fort Worth Texas, USA</t>
  </si>
  <si>
    <r>
      <t>37+39</t>
    </r>
    <r>
      <rPr>
        <sz val="10"/>
        <color indexed="30"/>
        <rFont val="Arial"/>
        <family val="2"/>
      </rPr>
      <t xml:space="preserve"> (72-1149)</t>
    </r>
  </si>
  <si>
    <r>
      <t>37+83</t>
    </r>
    <r>
      <rPr>
        <sz val="10"/>
        <color indexed="30"/>
        <rFont val="Arial"/>
        <family val="2"/>
      </rPr>
      <t xml:space="preserve"> (72-1193)</t>
    </r>
  </si>
  <si>
    <r>
      <t>38+12</t>
    </r>
    <r>
      <rPr>
        <sz val="10"/>
        <color indexed="30"/>
        <rFont val="Arial"/>
        <family val="2"/>
      </rPr>
      <t xml:space="preserve"> (72-1222)</t>
    </r>
  </si>
  <si>
    <r>
      <t>38+20</t>
    </r>
    <r>
      <rPr>
        <sz val="10"/>
        <color indexed="30"/>
        <rFont val="Arial"/>
        <family val="2"/>
      </rPr>
      <t xml:space="preserve"> (72-1230)</t>
    </r>
  </si>
  <si>
    <r>
      <t>38+31</t>
    </r>
    <r>
      <rPr>
        <sz val="10"/>
        <color indexed="30"/>
        <rFont val="Arial"/>
        <family val="2"/>
      </rPr>
      <t xml:space="preserve"> (72-1241)</t>
    </r>
  </si>
  <si>
    <r>
      <t>38+32</t>
    </r>
    <r>
      <rPr>
        <sz val="10"/>
        <color indexed="30"/>
        <rFont val="Arial"/>
        <family val="2"/>
      </rPr>
      <t xml:space="preserve"> (72-1242)</t>
    </r>
  </si>
  <si>
    <r>
      <t>38+56</t>
    </r>
    <r>
      <rPr>
        <sz val="10"/>
        <color indexed="30"/>
        <rFont val="Arial"/>
        <family val="2"/>
      </rPr>
      <t xml:space="preserve"> (72-1266)</t>
    </r>
  </si>
  <si>
    <t>Germany - Requires confirmation of location</t>
  </si>
  <si>
    <t>Preserved by Type</t>
  </si>
  <si>
    <t>On Display IWM Duxford UK</t>
  </si>
  <si>
    <t>43 Sqn/RAF/AJ</t>
  </si>
  <si>
    <t>On Display Kbely Czech Republic</t>
  </si>
  <si>
    <t>Cosford UK</t>
  </si>
  <si>
    <t>Nose Section Norway</t>
  </si>
  <si>
    <t>Roberstbridge East sussex Uk</t>
  </si>
  <si>
    <t>Boulmer UK</t>
  </si>
  <si>
    <t>Norwhich Norfolk UK</t>
  </si>
  <si>
    <t>Akrotiri Cyprus</t>
  </si>
  <si>
    <t>Leeming North Yorkshire UK</t>
  </si>
  <si>
    <t>2489 Sqn ATC Aberdeen Scotland</t>
  </si>
  <si>
    <t>74 Sqn/RAF/C</t>
  </si>
  <si>
    <t>74 Sqn/RAF/G</t>
  </si>
  <si>
    <t>74 Sqn/RAF/O</t>
  </si>
  <si>
    <t>43 Sqn/RAF/A</t>
  </si>
  <si>
    <t>63-7628</t>
  </si>
  <si>
    <t>On Display Anchorage Alaska USA</t>
  </si>
  <si>
    <t>64-0905</t>
  </si>
  <si>
    <t>On Display Fairbanks Alaska</t>
  </si>
  <si>
    <t>63-7431</t>
  </si>
  <si>
    <t>Preserved Brooks AFB</t>
  </si>
  <si>
    <t>64-0815</t>
  </si>
  <si>
    <t>On Display Pooler Georgia, USA</t>
  </si>
  <si>
    <t>57-8375</t>
  </si>
  <si>
    <t>On Display Misawa Japan</t>
  </si>
  <si>
    <t>F-4E/2000/2020/EJ</t>
  </si>
  <si>
    <t>Fate Uknown</t>
  </si>
  <si>
    <r>
      <t>68-734</t>
    </r>
    <r>
      <rPr>
        <i/>
        <sz val="10"/>
        <color indexed="8"/>
        <rFont val="Arial"/>
        <family val="2"/>
      </rPr>
      <t xml:space="preserve"> (66-8734)</t>
    </r>
  </si>
  <si>
    <r>
      <t>68-737</t>
    </r>
    <r>
      <rPr>
        <i/>
        <sz val="10"/>
        <color indexed="8"/>
        <rFont val="Arial"/>
        <family val="2"/>
      </rPr>
      <t xml:space="preserve"> (66-8737)</t>
    </r>
  </si>
  <si>
    <r>
      <t>68-740</t>
    </r>
    <r>
      <rPr>
        <i/>
        <sz val="10"/>
        <color indexed="8"/>
        <rFont val="Arial"/>
        <family val="2"/>
      </rPr>
      <t xml:space="preserve"> (66-8740)</t>
    </r>
  </si>
  <si>
    <r>
      <t>68-758</t>
    </r>
    <r>
      <rPr>
        <i/>
        <sz val="10"/>
        <color indexed="8"/>
        <rFont val="Arial"/>
        <family val="2"/>
      </rPr>
      <t xml:space="preserve"> (66-8758)</t>
    </r>
  </si>
  <si>
    <r>
      <t>68-759</t>
    </r>
    <r>
      <rPr>
        <i/>
        <sz val="10"/>
        <color indexed="8"/>
        <rFont val="Arial"/>
        <family val="2"/>
      </rPr>
      <t xml:space="preserve"> (66-8759)</t>
    </r>
  </si>
  <si>
    <r>
      <t>68-765</t>
    </r>
    <r>
      <rPr>
        <i/>
        <sz val="10"/>
        <color indexed="8"/>
        <rFont val="Arial"/>
        <family val="2"/>
      </rPr>
      <t xml:space="preserve"> (66-8765)</t>
    </r>
  </si>
  <si>
    <r>
      <t>68-806</t>
    </r>
    <r>
      <rPr>
        <i/>
        <sz val="10"/>
        <color indexed="8"/>
        <rFont val="Arial"/>
        <family val="2"/>
      </rPr>
      <t xml:space="preserve"> (66-8806)</t>
    </r>
  </si>
  <si>
    <r>
      <t>68-810</t>
    </r>
    <r>
      <rPr>
        <i/>
        <sz val="10"/>
        <color indexed="8"/>
        <rFont val="Arial"/>
        <family val="2"/>
      </rPr>
      <t xml:space="preserve"> (66-8810)</t>
    </r>
  </si>
  <si>
    <r>
      <t>67-479</t>
    </r>
    <r>
      <rPr>
        <i/>
        <sz val="10"/>
        <color indexed="8"/>
        <rFont val="Arial"/>
        <family val="2"/>
      </rPr>
      <t xml:space="preserve"> (66-7469)</t>
    </r>
  </si>
  <si>
    <r>
      <t>67-608</t>
    </r>
    <r>
      <rPr>
        <i/>
        <sz val="10"/>
        <color indexed="8"/>
        <rFont val="Arial"/>
        <family val="2"/>
      </rPr>
      <t xml:space="preserve"> (66-7608)</t>
    </r>
  </si>
  <si>
    <r>
      <t>40-962</t>
    </r>
    <r>
      <rPr>
        <i/>
        <sz val="10"/>
        <color indexed="8"/>
        <rFont val="Arial"/>
        <family val="2"/>
      </rPr>
      <t xml:space="preserve"> (64-0962)</t>
    </r>
  </si>
  <si>
    <r>
      <t>50-582</t>
    </r>
    <r>
      <rPr>
        <i/>
        <sz val="10"/>
        <color indexed="8"/>
        <rFont val="Arial"/>
        <family val="2"/>
      </rPr>
      <t xml:space="preserve"> (65-0582)</t>
    </r>
  </si>
  <si>
    <r>
      <t>50-620</t>
    </r>
    <r>
      <rPr>
        <i/>
        <sz val="10"/>
        <rFont val="Arial"/>
        <family val="2"/>
      </rPr>
      <t xml:space="preserve"> (65-0620)</t>
    </r>
  </si>
  <si>
    <r>
      <t>50-689</t>
    </r>
    <r>
      <rPr>
        <i/>
        <sz val="10"/>
        <rFont val="Arial"/>
        <family val="2"/>
      </rPr>
      <t xml:space="preserve"> (65-0689)</t>
    </r>
  </si>
  <si>
    <r>
      <t>50-755</t>
    </r>
    <r>
      <rPr>
        <i/>
        <sz val="10"/>
        <color indexed="8"/>
        <rFont val="Arial"/>
        <family val="2"/>
      </rPr>
      <t xml:space="preserve"> (65-0755)</t>
    </r>
  </si>
  <si>
    <r>
      <t xml:space="preserve">50-797 </t>
    </r>
    <r>
      <rPr>
        <i/>
        <sz val="10"/>
        <color indexed="8"/>
        <rFont val="Arial"/>
        <family val="2"/>
      </rPr>
      <t>(65-0797)</t>
    </r>
  </si>
  <si>
    <r>
      <t>60-274</t>
    </r>
    <r>
      <rPr>
        <i/>
        <sz val="10"/>
        <color indexed="8"/>
        <rFont val="Arial"/>
        <family val="2"/>
      </rPr>
      <t xml:space="preserve"> (66-0274)</t>
    </r>
  </si>
  <si>
    <r>
      <t>67-690</t>
    </r>
    <r>
      <rPr>
        <i/>
        <sz val="10"/>
        <color indexed="8"/>
        <rFont val="Arial"/>
        <family val="2"/>
      </rPr>
      <t xml:space="preserve"> (66-7690)</t>
    </r>
  </si>
  <si>
    <t>69-7263</t>
  </si>
  <si>
    <t>On Display Wright-Patterson AFB USA</t>
  </si>
  <si>
    <t>66-7626</t>
  </si>
  <si>
    <t>By Country</t>
  </si>
  <si>
    <t xml:space="preserve">Total </t>
  </si>
  <si>
    <t>On Display Hinsdale, New York American Legion Post USA</t>
  </si>
  <si>
    <t>On Display Wright-Patterson AFB USA - Cockpit Section Only</t>
  </si>
  <si>
    <t>63-7507</t>
  </si>
  <si>
    <t>Preserved City Park Marshalltown IA USA</t>
  </si>
  <si>
    <t>63-7704</t>
  </si>
  <si>
    <t>Preserved Milwaukee Mitchell Airport WI, USA</t>
  </si>
  <si>
    <t>64-0889</t>
  </si>
  <si>
    <t>Grissom AFB IN USA, Cockpit Section Only</t>
  </si>
  <si>
    <t>66-7550</t>
  </si>
  <si>
    <t>On Display Bowling Green KY USA</t>
  </si>
  <si>
    <t>Mig-17 Kill</t>
  </si>
  <si>
    <t>VF-51/USN ?</t>
  </si>
  <si>
    <t>F-4E/2020/EJ</t>
  </si>
  <si>
    <t>Boscombe Down, Wiltshire (Museum - Currently Closed?)</t>
  </si>
  <si>
    <t>West Freugh Dump, Dumfries and Galloway </t>
  </si>
  <si>
    <t>Boscombe Down, Wiltshire (Museum - Currently Closed?) </t>
  </si>
  <si>
    <t>67-0381</t>
  </si>
  <si>
    <t>Stored Andravida Greece</t>
  </si>
  <si>
    <t>Totals By Type</t>
  </si>
  <si>
    <t>By Variant</t>
  </si>
  <si>
    <t>67-0350</t>
  </si>
  <si>
    <t>68-0363</t>
  </si>
  <si>
    <t>68-0402</t>
  </si>
  <si>
    <t>68-0408</t>
  </si>
  <si>
    <t>68-0440</t>
  </si>
  <si>
    <t>68-0442</t>
  </si>
  <si>
    <t>68-0444</t>
  </si>
  <si>
    <t>68-0445</t>
  </si>
  <si>
    <t>68-0481</t>
  </si>
  <si>
    <t>68-0506</t>
  </si>
  <si>
    <t>68-0515</t>
  </si>
  <si>
    <t>68-0517</t>
  </si>
  <si>
    <t>69-7535</t>
  </si>
  <si>
    <t>Ex-WGAF</t>
  </si>
  <si>
    <t>Ex-HAF</t>
  </si>
  <si>
    <t>Stored Larissa Greece</t>
  </si>
  <si>
    <t>Preserved Larissa Greece</t>
  </si>
  <si>
    <t>Preserved at Gate Larissa Greece</t>
  </si>
  <si>
    <r>
      <t>35+24</t>
    </r>
    <r>
      <rPr>
        <sz val="10"/>
        <color indexed="8"/>
        <rFont val="Arial"/>
        <family val="2"/>
      </rPr>
      <t xml:space="preserve"> (69-7471)</t>
    </r>
  </si>
  <si>
    <r>
      <t xml:space="preserve">35+46 </t>
    </r>
    <r>
      <rPr>
        <sz val="10"/>
        <color indexed="8"/>
        <rFont val="Arial"/>
        <family val="2"/>
      </rPr>
      <t xml:space="preserve">(69-7493) </t>
    </r>
  </si>
  <si>
    <r>
      <t>35+07</t>
    </r>
    <r>
      <rPr>
        <sz val="10"/>
        <color indexed="8"/>
        <rFont val="Arial"/>
        <family val="2"/>
      </rPr>
      <t xml:space="preserve"> (69-7454)</t>
    </r>
  </si>
  <si>
    <r>
      <t xml:space="preserve">35+13 </t>
    </r>
    <r>
      <rPr>
        <sz val="10"/>
        <color indexed="8"/>
        <rFont val="Arial"/>
        <family val="2"/>
      </rPr>
      <t>(69-7460)</t>
    </r>
  </si>
  <si>
    <r>
      <t>35+87</t>
    </r>
    <r>
      <rPr>
        <sz val="10"/>
        <color indexed="8"/>
        <rFont val="Arial"/>
        <family val="2"/>
      </rPr>
      <t xml:space="preserve"> (69-7534)</t>
    </r>
  </si>
  <si>
    <r>
      <t xml:space="preserve">7482 </t>
    </r>
    <r>
      <rPr>
        <sz val="10"/>
        <color indexed="8"/>
        <rFont val="Arial"/>
        <family val="2"/>
      </rPr>
      <t>(69-7482)</t>
    </r>
  </si>
  <si>
    <t>74 Sqn/P</t>
  </si>
  <si>
    <t>74-1638/AF-349</t>
  </si>
  <si>
    <t>Heritage Flight - SEA Cammo</t>
  </si>
  <si>
    <t>38+53</t>
  </si>
  <si>
    <t>Mig-21 Kill 2/1/1967 by Aim-9</t>
  </si>
  <si>
    <t>VMFA-235/USMC</t>
  </si>
  <si>
    <t>VF-101/USN</t>
  </si>
  <si>
    <t>VF-201/USN</t>
  </si>
  <si>
    <t>Where date approx will be displayed as 01/01/2009</t>
  </si>
  <si>
    <t>Totals</t>
  </si>
  <si>
    <t>47-8327/327</t>
  </si>
  <si>
    <t>Test Unit?</t>
  </si>
  <si>
    <t>73-1167/AF-353</t>
  </si>
  <si>
    <t>3-6601</t>
  </si>
  <si>
    <t>On Display Palm Springs USA</t>
  </si>
  <si>
    <t>Germany - Scrapping area Jever AB</t>
  </si>
  <si>
    <r>
      <t>37+17</t>
    </r>
    <r>
      <rPr>
        <sz val="10"/>
        <color indexed="8"/>
        <rFont val="Arial"/>
        <family val="2"/>
      </rPr>
      <t xml:space="preserve"> (72-1127)</t>
    </r>
  </si>
  <si>
    <t>Germany - Dumped ?</t>
  </si>
  <si>
    <t>37+33</t>
  </si>
  <si>
    <t>Total Preserved/Stored</t>
  </si>
  <si>
    <t>Cheshire UK (Nose Section Only)</t>
  </si>
  <si>
    <t>77-0308</t>
  </si>
  <si>
    <t>77-0301</t>
  </si>
  <si>
    <t>at Albacete Spain for TLP 2011-3</t>
  </si>
  <si>
    <t>72-1140/AF-335</t>
  </si>
  <si>
    <t>SEA Sharks Teeth</t>
  </si>
  <si>
    <t>at Albacete Spain for TLP 2011-3 - Tail Marks</t>
  </si>
  <si>
    <t>64-0699</t>
  </si>
  <si>
    <t>FM/USAF</t>
  </si>
  <si>
    <t>Instructional airframe - NBC Area - Davis-Monthan AFB</t>
  </si>
  <si>
    <t>66-7692</t>
  </si>
  <si>
    <t>DO/USAF</t>
  </si>
  <si>
    <t>66-7718</t>
  </si>
  <si>
    <t>66-8715</t>
  </si>
  <si>
    <t>37-8321</t>
  </si>
  <si>
    <t>302 Sqn</t>
  </si>
  <si>
    <t>F-4EJ</t>
  </si>
  <si>
    <t>On Display Nana Japan</t>
  </si>
  <si>
    <t>Misc</t>
  </si>
  <si>
    <t>scrapped</t>
  </si>
  <si>
    <t>66-7582</t>
  </si>
  <si>
    <t>scrapped in 1998</t>
  </si>
  <si>
    <t>shot down 28/3/2002</t>
  </si>
  <si>
    <t>at Saylor Creek, ID used as target</t>
  </si>
  <si>
    <t>ex USN Instructional Eglin Range - Site C3</t>
  </si>
  <si>
    <t>66-456'</t>
  </si>
  <si>
    <t>66-7596</t>
  </si>
  <si>
    <t>66-7696</t>
  </si>
  <si>
    <t>68-0343</t>
  </si>
  <si>
    <t>66-7512</t>
  </si>
  <si>
    <t>Unknown McDD Phantom F-4E Ex USAF, marked as '66-456' Preserved Rome NY USA</t>
  </si>
  <si>
    <t>69-7503</t>
  </si>
  <si>
    <t>On Display Ankara Science Museum Turkey</t>
  </si>
  <si>
    <t>57-8353/353</t>
  </si>
  <si>
    <t>47-8351/351</t>
  </si>
  <si>
    <t>at Wittmund, AB, Germany</t>
  </si>
  <si>
    <t>At Wittmund BDRT</t>
  </si>
  <si>
    <t>37+88 (72-1198)</t>
  </si>
  <si>
    <t>At Izmir</t>
  </si>
  <si>
    <t>69-7512</t>
  </si>
  <si>
    <t>66-0273</t>
  </si>
  <si>
    <t>On Display Homestead AFB Florida USA</t>
  </si>
  <si>
    <t>64-0919</t>
  </si>
  <si>
    <t>74 Sqn/RAF/R</t>
  </si>
  <si>
    <t>69-0285</t>
  </si>
  <si>
    <t>At Izmir Fire training/bdrt ?</t>
  </si>
  <si>
    <t>67-0285</t>
  </si>
  <si>
    <t>61 TFS</t>
  </si>
  <si>
    <t>3-6519/110</t>
  </si>
  <si>
    <t>37+86</t>
  </si>
  <si>
    <t>Cockpit only at Cockpit Fest</t>
  </si>
  <si>
    <t>VMFA-333</t>
  </si>
  <si>
    <t>On Display Paso Robles Calif USA</t>
  </si>
  <si>
    <t>64-0838</t>
  </si>
  <si>
    <t>On Display Huntsville USA</t>
  </si>
  <si>
    <t>65-0796</t>
  </si>
  <si>
    <t>Preserved Dyess USA</t>
  </si>
  <si>
    <t>Turkey (All White)</t>
  </si>
  <si>
    <t>At Nagoya Japan</t>
  </si>
  <si>
    <t>64-0763</t>
  </si>
  <si>
    <t>Wright-Patterson AFB USA</t>
  </si>
  <si>
    <t>67-0275</t>
  </si>
  <si>
    <t>63-7637</t>
  </si>
  <si>
    <t>USAF/Thunderbirds Markings</t>
  </si>
  <si>
    <t>At Jacksonville MCAS New River for Airshow - Cockpit Section only</t>
  </si>
  <si>
    <t>3-6642/01544</t>
  </si>
  <si>
    <t>At Mehrabad International Tehran, Iran</t>
  </si>
  <si>
    <t>229/66-0327 ?</t>
  </si>
  <si>
    <t>Scrapped 20/7/2011 ?</t>
  </si>
  <si>
    <t>66-0361</t>
  </si>
  <si>
    <t xml:space="preserve">THK </t>
  </si>
  <si>
    <t>Miltiary Academy Istanbul Turkey</t>
  </si>
  <si>
    <t>Annapolish Naval Academy</t>
  </si>
  <si>
    <t>Germany - Preserved Wittmund</t>
  </si>
  <si>
    <t>Germany - WFU</t>
  </si>
  <si>
    <t>at Manching</t>
  </si>
  <si>
    <t>Preserved Laage Germany - Was Germany's oldest flying Phantom !</t>
  </si>
  <si>
    <t>Preserved Lehnin Germany</t>
  </si>
  <si>
    <t>6-6536</t>
  </si>
  <si>
    <t>At Tabriz, Iran</t>
  </si>
  <si>
    <t>3-6664</t>
  </si>
  <si>
    <t>91 TFS</t>
  </si>
  <si>
    <t>Last updated</t>
  </si>
  <si>
    <t>Total Stored</t>
  </si>
  <si>
    <t>66-7483/N430FS</t>
  </si>
  <si>
    <t>63-7689/N420FS</t>
  </si>
  <si>
    <t>66-7505/N427FS</t>
  </si>
  <si>
    <t>65-0763/N426FS</t>
  </si>
  <si>
    <t>Flight Systems</t>
  </si>
  <si>
    <t>Preserved/Museum</t>
  </si>
  <si>
    <t>66-0259</t>
  </si>
  <si>
    <t>Preserved Sea Girt USA ?</t>
  </si>
  <si>
    <t>at Iruma AB, Japan 50th Ann Scheme</t>
  </si>
  <si>
    <r>
      <t xml:space="preserve">80-339 </t>
    </r>
    <r>
      <rPr>
        <sz val="10"/>
        <color indexed="8"/>
        <rFont val="Arial"/>
        <family val="2"/>
      </rPr>
      <t>(68-0339)</t>
    </r>
  </si>
  <si>
    <t>At Tanagra Greece</t>
  </si>
  <si>
    <r>
      <t xml:space="preserve">01503 </t>
    </r>
    <r>
      <rPr>
        <sz val="10"/>
        <color indexed="8"/>
        <rFont val="Arial"/>
        <family val="2"/>
      </rPr>
      <t>(72-01503)</t>
    </r>
  </si>
  <si>
    <t>64-1061</t>
  </si>
  <si>
    <t>On Display St Paul's Museum Minnseapolis USA</t>
  </si>
  <si>
    <t>On Display Glenn L. Marin Museum Maryland USA</t>
  </si>
  <si>
    <t>74-0627</t>
  </si>
  <si>
    <t>Heritage Flight 2011 - SEA Camo</t>
  </si>
  <si>
    <t>65-7537</t>
  </si>
  <si>
    <t>Preserved Holloman AFB USA - Marked as '63-535'</t>
  </si>
  <si>
    <t>Marked as '63-535'</t>
  </si>
  <si>
    <t>Spain on display Madrid</t>
  </si>
  <si>
    <t>66-0428</t>
  </si>
  <si>
    <t>64-0893 ?</t>
  </si>
  <si>
    <t>Arrival Date</t>
  </si>
  <si>
    <t>171st FIS Michigan ANG/USAF</t>
  </si>
  <si>
    <t>2 X Mig Kills ?</t>
  </si>
  <si>
    <t>Privately owned Shrewsbury</t>
  </si>
  <si>
    <t>74 Sqn</t>
  </si>
  <si>
    <t>VX-4/USN</t>
  </si>
  <si>
    <t>andwhiteley@blueyonder.co.uk</t>
  </si>
  <si>
    <t>Email me if you can add any updates Thanks !</t>
  </si>
  <si>
    <t>www.thephantomshrine.co.uk</t>
  </si>
  <si>
    <t>In Lithuania NATO mission to Defend Baltic airspace</t>
  </si>
  <si>
    <t>On Display NAS Oceana</t>
  </si>
  <si>
    <t>63-7485</t>
  </si>
  <si>
    <t>2 X Kill Marks</t>
  </si>
  <si>
    <t>64-1081</t>
  </si>
  <si>
    <t>KY/USAF</t>
  </si>
  <si>
    <t>Preserved Louisville Standiford Field</t>
  </si>
  <si>
    <t>65-0735</t>
  </si>
  <si>
    <t>GF-4D</t>
  </si>
  <si>
    <t>Preserved Hastings?</t>
  </si>
  <si>
    <t>65-0777</t>
  </si>
  <si>
    <t>Preserved Pasadena USA</t>
  </si>
  <si>
    <t>On Display Falkland Islands/ Nose only ?</t>
  </si>
  <si>
    <t>1435 Flt RAF/H</t>
  </si>
  <si>
    <t>Preserved Kaufbeuren, Germany - 50 Years Old Camo Scheme</t>
  </si>
  <si>
    <t>64-1020</t>
  </si>
  <si>
    <t>Submerged Sparks USA ?</t>
  </si>
  <si>
    <t>67-0270</t>
  </si>
  <si>
    <t>Preserved Mcguire AFB USA</t>
  </si>
  <si>
    <t>Preserved Gate Guard Souda Greece</t>
  </si>
  <si>
    <t>68-0318</t>
  </si>
  <si>
    <t>68-0393</t>
  </si>
  <si>
    <t>68-0412</t>
  </si>
  <si>
    <t>68-0426</t>
  </si>
  <si>
    <t>Preserved Gate Guard Nea Ankhialos Greece</t>
  </si>
  <si>
    <t>Stored Varos Greece</t>
  </si>
  <si>
    <t>66-0243</t>
  </si>
  <si>
    <t>USAF/ANG</t>
  </si>
  <si>
    <t>Preserved - Enroute to Wattisham Heritage Museum</t>
  </si>
  <si>
    <t>65-0713</t>
  </si>
  <si>
    <t>YF-4E</t>
  </si>
  <si>
    <t>Preserved Edwards Air Force Base Calif USA</t>
  </si>
  <si>
    <t>63-7478</t>
  </si>
  <si>
    <t>BDRT Wright-Patterson AFB USA</t>
  </si>
  <si>
    <t>On loan to Quonset Point Air Museum, Quonset Point, Rhode Island - Stored</t>
  </si>
  <si>
    <t>Preserved base Museum Neuburg, Germany</t>
  </si>
  <si>
    <t>3-6704/86906</t>
  </si>
  <si>
    <t>101 TFS</t>
  </si>
  <si>
    <t>at Tehran, Iran - Mod</t>
  </si>
  <si>
    <t>On display Soesteberg, Netherlands</t>
  </si>
  <si>
    <t>Intrepid Sea, Air &amp; Space Museum , New York USA on display</t>
  </si>
  <si>
    <t>at Wittmund AB, Germany - Spook Artwork</t>
  </si>
  <si>
    <t>3-6548/11095</t>
  </si>
  <si>
    <t>At Tehran Iran - Sharks Mouth</t>
  </si>
  <si>
    <t>73-1025</t>
  </si>
  <si>
    <t>At Silac</t>
  </si>
  <si>
    <t>73-1021</t>
  </si>
  <si>
    <t>73-1040</t>
  </si>
  <si>
    <t>At Albacete Spain</t>
  </si>
  <si>
    <t>73-1043</t>
  </si>
  <si>
    <t>73-1026</t>
  </si>
  <si>
    <t>SEA - At March AFB</t>
  </si>
  <si>
    <t>At Yeovilton UK</t>
  </si>
  <si>
    <t>Preserved Yuma, USA</t>
  </si>
  <si>
    <t>Miramar Museum USA</t>
  </si>
  <si>
    <t>Museum San Diego USA</t>
  </si>
  <si>
    <t>Preserved Yuma USA</t>
  </si>
  <si>
    <t>Special Scheme '45 Jahre in Schortens' at Wittmund AB, Germany</t>
  </si>
  <si>
    <t>77-0303</t>
  </si>
  <si>
    <t>At Konya</t>
  </si>
  <si>
    <t>64-0683</t>
  </si>
  <si>
    <t>USAF/FE</t>
  </si>
  <si>
    <t>On display Newark-Heath Ohio USA</t>
  </si>
  <si>
    <t xml:space="preserve">37+01 </t>
  </si>
  <si>
    <t>69-7585</t>
  </si>
  <si>
    <t>at Konya Turkey</t>
  </si>
  <si>
    <t>Germany - On Fire dump at Jever AFB</t>
  </si>
  <si>
    <t>77-0304</t>
  </si>
  <si>
    <t>77-0300</t>
  </si>
  <si>
    <t>111 Filo ?</t>
  </si>
  <si>
    <t>77-0313</t>
  </si>
  <si>
    <t>3-6555</t>
  </si>
  <si>
    <t>Special Tail Markings 60/338</t>
  </si>
  <si>
    <r>
      <t xml:space="preserve">01510 </t>
    </r>
    <r>
      <rPr>
        <sz val="10"/>
        <color indexed="8"/>
        <rFont val="Arial"/>
        <family val="2"/>
      </rPr>
      <t>(72-01510)</t>
    </r>
  </si>
  <si>
    <t>63-7440</t>
  </si>
  <si>
    <t>Preserved at Enid Wooding Airport, Oklahoma USA</t>
  </si>
  <si>
    <t>USAF/unmarked</t>
  </si>
  <si>
    <t>63-7411</t>
  </si>
  <si>
    <t>On Display Fort Smith. USA</t>
  </si>
  <si>
    <t>USN/VX-4</t>
  </si>
  <si>
    <t>1 x Mig Kill 12/09/1972</t>
  </si>
  <si>
    <t>63-7559</t>
  </si>
  <si>
    <t>31 TRS</t>
  </si>
  <si>
    <t>2-435</t>
  </si>
  <si>
    <t>2-436</t>
  </si>
  <si>
    <t>97-8422/422</t>
  </si>
  <si>
    <t>at Hyakuri AB, Japan Sharks Teeth</t>
  </si>
  <si>
    <t>at Hyakuri AB, Japan Special Sheme and Sharks mouth</t>
  </si>
  <si>
    <t>lizard scheme - Special Tail</t>
  </si>
  <si>
    <t>On display Robins AFB, Georgia USA</t>
  </si>
  <si>
    <t>Stored at Jever Germany</t>
  </si>
  <si>
    <t>63-7515</t>
  </si>
  <si>
    <t>Preserved Lackland AFB, Texas</t>
  </si>
  <si>
    <t>Last Build of all F-4s</t>
  </si>
  <si>
    <t>302 Hikotai/Unmarked</t>
  </si>
  <si>
    <t>68-0570</t>
  </si>
  <si>
    <t>BA Ex-USAF</t>
  </si>
  <si>
    <t>Preserved Austin, USA</t>
  </si>
  <si>
    <t>SA,Ex-USAF</t>
  </si>
  <si>
    <t>YF-4*</t>
  </si>
  <si>
    <t>At Nagoya, Japan</t>
  </si>
  <si>
    <t>at Wittmund AB, Germany - Goldene HPO on side</t>
  </si>
  <si>
    <t>68-0599/AF</t>
  </si>
  <si>
    <r>
      <t xml:space="preserve">At Tyndall - </t>
    </r>
    <r>
      <rPr>
        <b/>
        <i/>
        <sz val="10"/>
        <color indexed="10"/>
        <rFont val="Arial"/>
        <family val="2"/>
      </rPr>
      <t>Last QF-4 to be converted</t>
    </r>
  </si>
  <si>
    <t>77-8395/395</t>
  </si>
  <si>
    <t>Unmarked</t>
  </si>
  <si>
    <t>Bentwaters Airfield (N ?)</t>
  </si>
  <si>
    <t>At Hyakuri AB, Japan</t>
  </si>
  <si>
    <t>at Wittmund AB, Germany - Retro Scheme</t>
  </si>
  <si>
    <t>68-0498</t>
  </si>
  <si>
    <t>3-6631</t>
  </si>
  <si>
    <t>At Tehran</t>
  </si>
  <si>
    <t>Ex USN</t>
  </si>
  <si>
    <t>Under Restoration at Quantico, USA</t>
  </si>
  <si>
    <t>Oldest surviving F-4</t>
  </si>
  <si>
    <t>3-6697/14878</t>
  </si>
  <si>
    <t>At Vahdati AB</t>
  </si>
  <si>
    <t>3-6651/31553</t>
  </si>
  <si>
    <t xml:space="preserve">At Tehran Iran </t>
  </si>
  <si>
    <t>VMFA-251/USMC</t>
  </si>
  <si>
    <t>On Display at Beaufort USA</t>
  </si>
  <si>
    <t>Hill gray II USAF at Holloman</t>
  </si>
  <si>
    <t>European 1 at Holloman</t>
  </si>
  <si>
    <t>At Holloman</t>
  </si>
  <si>
    <t>68-0452/AF-302</t>
  </si>
  <si>
    <t>68-0511/AF-2</t>
  </si>
  <si>
    <t>74-1628/AF-290</t>
  </si>
  <si>
    <t>74-1629/AF298</t>
  </si>
  <si>
    <t>Listed</t>
  </si>
  <si>
    <t>Orbat*</t>
  </si>
  <si>
    <t>* Data from Flight Global World Air Forces 2013 report</t>
  </si>
  <si>
    <t>Retired 30/06/2013 Fate Uknown</t>
  </si>
  <si>
    <t>Special Scheme Phantom Pharewell</t>
  </si>
  <si>
    <t>Special Phantom Pharewell Scheme</t>
  </si>
  <si>
    <t>77-0297</t>
  </si>
  <si>
    <t>at Konya Turkey - Sharks Teeth</t>
  </si>
  <si>
    <t>73-1020</t>
  </si>
  <si>
    <t>at Larissa AB, Greece Special Markings 60th Ann of 348</t>
  </si>
  <si>
    <t>at Nyutabaru AB, Japan - Special Scheme 4th Ann 301 Sqn</t>
  </si>
  <si>
    <t>at Nyutabaru AB, Japan - Sharks Teeth Spec Scheme 2013 TAC Meet</t>
  </si>
  <si>
    <t>At Gifu AB Japan</t>
  </si>
  <si>
    <t>Millom Museum Cumbria UK</t>
  </si>
  <si>
    <t>USAF/SW</t>
  </si>
  <si>
    <t>Blue Angels 3 Markings</t>
  </si>
  <si>
    <t>Preserved at Decimomannu, Sardinia, Italy</t>
  </si>
  <si>
    <t>© 1998 - 2014</t>
  </si>
  <si>
    <t>Retired 28/02/2014 Fate Uknown</t>
  </si>
  <si>
    <t>64-0706</t>
  </si>
  <si>
    <t>On Display Aerospace Museum of California</t>
  </si>
  <si>
    <t>171st FIS ANG/USAF</t>
  </si>
  <si>
    <t>73-1047</t>
  </si>
  <si>
    <t>At Konya Turkey - Pirate On Tail</t>
  </si>
  <si>
    <t>lizard scheme - At Recce Meet 2014</t>
  </si>
  <si>
    <t>70-224</t>
  </si>
  <si>
    <t>On display Cheongiu - south Korea</t>
  </si>
  <si>
    <t>At Tehran Iran</t>
  </si>
  <si>
    <t>3-6649</t>
  </si>
  <si>
    <t>23 Sqn/RAF/D</t>
  </si>
  <si>
    <t>Bentwaters Cold War Museum, UK</t>
  </si>
  <si>
    <t>F4H-1F</t>
  </si>
  <si>
    <t>The Wings and Rotors Museum in Murrieta, California - Return To Flight Project</t>
  </si>
  <si>
    <t>Delivered to the Navy in 1959 and was the 11th pre-production aircraft built.</t>
  </si>
  <si>
    <t>64-0792</t>
  </si>
  <si>
    <t>On Display Pacific Aviation Museum, Pearl Harbor</t>
  </si>
  <si>
    <t>Tail Markins Of Panther + Sharks Teeth</t>
  </si>
  <si>
    <t>At Berlin, Germany - Sharks Teeth</t>
  </si>
  <si>
    <t>On Display at Jeju South Korea</t>
  </si>
  <si>
    <t>50-582 ?</t>
  </si>
  <si>
    <t>3-6538/97733</t>
  </si>
  <si>
    <r>
      <rPr>
        <b/>
        <sz val="10"/>
        <color indexed="8"/>
        <rFont val="Arial"/>
        <family val="2"/>
      </rPr>
      <t>66-0429</t>
    </r>
    <r>
      <rPr>
        <sz val="10"/>
        <color indexed="8"/>
        <rFont val="Arial"/>
        <family val="2"/>
      </rPr>
      <t xml:space="preserve"> (60-429)</t>
    </r>
  </si>
  <si>
    <t>On display Jeju South Korea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</si>
</sst>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dd\ mmm\ yyyy"/>
    <numFmt numFmtId="179" formatCode="m/d/yyyy;@"/>
    <numFmt numFmtId="180" formatCode="[$-F800]dddd\,\ mmmm\ dd\,\ yyyy"/>
    <numFmt numFmtId="181" formatCode="dd/mm/yy;@"/>
    <numFmt numFmtId="182" formatCode="[$-809]d\ mmmm\ yyyy;@"/>
    <numFmt numFmtId="183" formatCode="[$-809]dd\ mmmm\ yyyy;@"/>
    <numFmt numFmtId="184" formatCode="dd/mm/yyyy;@"/>
  </numFmts>
  <fonts count="77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6"/>
      <color indexed="10"/>
      <name val="Arial"/>
      <family val="2"/>
    </font>
    <font>
      <b/>
      <i/>
      <sz val="10"/>
      <name val="Arial"/>
      <family val="2"/>
    </font>
    <font>
      <b/>
      <sz val="16"/>
      <color indexed="11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8"/>
      <name val="Verdana"/>
      <family val="2"/>
    </font>
    <font>
      <sz val="7.5"/>
      <color indexed="8"/>
      <name val="Verdana"/>
      <family val="2"/>
    </font>
    <font>
      <sz val="16"/>
      <color indexed="10"/>
      <name val="Arial"/>
      <family val="2"/>
    </font>
    <font>
      <b/>
      <sz val="16"/>
      <color indexed="30"/>
      <name val="Arial"/>
      <family val="2"/>
    </font>
    <font>
      <b/>
      <i/>
      <sz val="10"/>
      <color indexed="17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000000"/>
      <name val="Verdan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7.5"/>
      <color rgb="FF000000"/>
      <name val="Verdana"/>
      <family val="2"/>
    </font>
    <font>
      <sz val="16"/>
      <color theme="5"/>
      <name val="Arial"/>
      <family val="2"/>
    </font>
    <font>
      <b/>
      <sz val="16"/>
      <color rgb="FF0070C0"/>
      <name val="Arial"/>
      <family val="2"/>
    </font>
    <font>
      <b/>
      <i/>
      <sz val="10"/>
      <color rgb="FF00B050"/>
      <name val="Arial"/>
      <family val="2"/>
    </font>
    <font>
      <sz val="10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NumberFormat="1" applyFont="1" applyBorder="1" applyAlignment="1">
      <alignment horizontal="left"/>
    </xf>
    <xf numFmtId="17" fontId="2" fillId="0" borderId="10" xfId="0" applyNumberFormat="1" applyFont="1" applyBorder="1" applyAlignment="1" quotePrefix="1">
      <alignment horizontal="left"/>
    </xf>
    <xf numFmtId="0" fontId="2" fillId="0" borderId="10" xfId="0" applyNumberFormat="1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NumberFormat="1" applyFont="1" applyBorder="1" applyAlignment="1">
      <alignment horizontal="left"/>
    </xf>
    <xf numFmtId="16" fontId="0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9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178" fontId="0" fillId="0" borderId="0" xfId="0" applyNumberFormat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178" fontId="0" fillId="0" borderId="13" xfId="0" applyNumberFormat="1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0" fillId="0" borderId="11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17" fontId="0" fillId="0" borderId="0" xfId="0" applyNumberFormat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15" xfId="0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5" fontId="11" fillId="0" borderId="0" xfId="0" applyNumberFormat="1" applyFont="1" applyAlignment="1">
      <alignment/>
    </xf>
    <xf numFmtId="181" fontId="11" fillId="0" borderId="0" xfId="0" applyNumberFormat="1" applyFont="1" applyAlignment="1">
      <alignment/>
    </xf>
    <xf numFmtId="181" fontId="2" fillId="0" borderId="22" xfId="0" applyNumberFormat="1" applyFont="1" applyBorder="1" applyAlignment="1">
      <alignment horizontal="left"/>
    </xf>
    <xf numFmtId="181" fontId="2" fillId="0" borderId="23" xfId="0" applyNumberFormat="1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66" fillId="0" borderId="10" xfId="0" applyFont="1" applyBorder="1" applyAlignment="1">
      <alignment/>
    </xf>
    <xf numFmtId="0" fontId="12" fillId="0" borderId="0" xfId="0" applyFont="1" applyBorder="1" applyAlignment="1">
      <alignment/>
    </xf>
    <xf numFmtId="181" fontId="64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181" fontId="64" fillId="0" borderId="29" xfId="0" applyNumberFormat="1" applyFont="1" applyBorder="1" applyAlignment="1">
      <alignment horizontal="left"/>
    </xf>
    <xf numFmtId="0" fontId="64" fillId="0" borderId="30" xfId="0" applyFont="1" applyBorder="1" applyAlignment="1">
      <alignment horizontal="center"/>
    </xf>
    <xf numFmtId="0" fontId="1" fillId="0" borderId="13" xfId="0" applyFont="1" applyBorder="1" applyAlignment="1">
      <alignment/>
    </xf>
    <xf numFmtId="178" fontId="14" fillId="0" borderId="13" xfId="0" applyNumberFormat="1" applyFont="1" applyBorder="1" applyAlignment="1">
      <alignment horizontal="center"/>
    </xf>
    <xf numFmtId="178" fontId="66" fillId="0" borderId="13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178" fontId="3" fillId="0" borderId="0" xfId="0" applyNumberFormat="1" applyFont="1" applyAlignment="1">
      <alignment horizontal="center"/>
    </xf>
    <xf numFmtId="0" fontId="1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9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1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181" fontId="64" fillId="0" borderId="31" xfId="0" applyNumberFormat="1" applyFont="1" applyBorder="1" applyAlignment="1">
      <alignment horizontal="left"/>
    </xf>
    <xf numFmtId="0" fontId="64" fillId="0" borderId="32" xfId="0" applyFont="1" applyBorder="1" applyAlignment="1">
      <alignment horizontal="center"/>
    </xf>
    <xf numFmtId="181" fontId="2" fillId="0" borderId="26" xfId="0" applyNumberFormat="1" applyFont="1" applyBorder="1" applyAlignment="1">
      <alignment horizontal="left"/>
    </xf>
    <xf numFmtId="0" fontId="2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67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78" fontId="3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1" fontId="2" fillId="0" borderId="33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68" fillId="0" borderId="34" xfId="0" applyNumberFormat="1" applyFont="1" applyBorder="1" applyAlignment="1">
      <alignment horizontal="center"/>
    </xf>
    <xf numFmtId="14" fontId="68" fillId="0" borderId="12" xfId="0" applyNumberFormat="1" applyFont="1" applyBorder="1" applyAlignment="1" quotePrefix="1">
      <alignment horizontal="center"/>
    </xf>
    <xf numFmtId="14" fontId="68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178" fontId="0" fillId="0" borderId="36" xfId="0" applyNumberFormat="1" applyBorder="1" applyAlignment="1">
      <alignment horizontal="center"/>
    </xf>
    <xf numFmtId="0" fontId="64" fillId="0" borderId="13" xfId="0" applyFont="1" applyFill="1" applyBorder="1" applyAlignment="1">
      <alignment/>
    </xf>
    <xf numFmtId="178" fontId="69" fillId="0" borderId="20" xfId="0" applyNumberFormat="1" applyFont="1" applyBorder="1" applyAlignment="1">
      <alignment horizontal="center"/>
    </xf>
    <xf numFmtId="0" fontId="64" fillId="0" borderId="13" xfId="0" applyFont="1" applyBorder="1" applyAlignment="1">
      <alignment horizontal="left"/>
    </xf>
    <xf numFmtId="0" fontId="64" fillId="0" borderId="37" xfId="0" applyNumberFormat="1" applyFont="1" applyBorder="1" applyAlignment="1">
      <alignment horizontal="left"/>
    </xf>
    <xf numFmtId="0" fontId="70" fillId="0" borderId="10" xfId="0" applyFont="1" applyBorder="1" applyAlignment="1">
      <alignment vertical="center"/>
    </xf>
    <xf numFmtId="0" fontId="17" fillId="0" borderId="0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14" fontId="11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68" fillId="0" borderId="10" xfId="0" applyFont="1" applyBorder="1" applyAlignment="1">
      <alignment horizontal="left"/>
    </xf>
    <xf numFmtId="0" fontId="71" fillId="0" borderId="10" xfId="0" applyFont="1" applyBorder="1" applyAlignment="1">
      <alignment horizontal="left"/>
    </xf>
    <xf numFmtId="0" fontId="71" fillId="0" borderId="10" xfId="0" applyFont="1" applyBorder="1" applyAlignment="1">
      <alignment/>
    </xf>
    <xf numFmtId="178" fontId="71" fillId="0" borderId="13" xfId="0" applyNumberFormat="1" applyFont="1" applyBorder="1" applyAlignment="1">
      <alignment horizontal="center"/>
    </xf>
    <xf numFmtId="0" fontId="7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73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70" fillId="0" borderId="10" xfId="0" applyFont="1" applyBorder="1" applyAlignment="1" quotePrefix="1">
      <alignment vertical="center"/>
    </xf>
    <xf numFmtId="14" fontId="2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/>
    </xf>
    <xf numFmtId="180" fontId="71" fillId="0" borderId="13" xfId="0" applyNumberFormat="1" applyFont="1" applyBorder="1" applyAlignment="1">
      <alignment horizontal="center"/>
    </xf>
    <xf numFmtId="0" fontId="68" fillId="0" borderId="22" xfId="0" applyFont="1" applyFill="1" applyBorder="1" applyAlignment="1">
      <alignment/>
    </xf>
    <xf numFmtId="0" fontId="74" fillId="0" borderId="0" xfId="0" applyFont="1" applyBorder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184" fontId="0" fillId="0" borderId="0" xfId="0" applyNumberFormat="1" applyAlignment="1">
      <alignment horizontal="left"/>
    </xf>
    <xf numFmtId="0" fontId="65" fillId="0" borderId="18" xfId="0" applyFont="1" applyBorder="1" applyAlignment="1">
      <alignment/>
    </xf>
    <xf numFmtId="14" fontId="2" fillId="0" borderId="12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 horizontal="center"/>
    </xf>
    <xf numFmtId="178" fontId="66" fillId="0" borderId="10" xfId="0" applyNumberFormat="1" applyFont="1" applyBorder="1" applyAlignment="1">
      <alignment horizontal="center"/>
    </xf>
    <xf numFmtId="0" fontId="5" fillId="0" borderId="0" xfId="53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15" fontId="0" fillId="0" borderId="10" xfId="0" applyNumberFormat="1" applyBorder="1" applyAlignment="1">
      <alignment horizontal="center"/>
    </xf>
    <xf numFmtId="181" fontId="2" fillId="0" borderId="0" xfId="0" applyNumberFormat="1" applyFont="1" applyBorder="1" applyAlignment="1">
      <alignment horizontal="left"/>
    </xf>
    <xf numFmtId="0" fontId="64" fillId="0" borderId="10" xfId="0" applyFont="1" applyFill="1" applyBorder="1" applyAlignment="1">
      <alignment/>
    </xf>
    <xf numFmtId="178" fontId="64" fillId="0" borderId="10" xfId="0" applyNumberFormat="1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6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Fill="1" applyBorder="1" applyAlignment="1">
      <alignment/>
    </xf>
    <xf numFmtId="180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72" fillId="0" borderId="0" xfId="0" applyFont="1" applyAlignment="1">
      <alignment vertical="center" wrapText="1"/>
    </xf>
    <xf numFmtId="0" fontId="14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whiteley@blueyonder.co.uk" TargetMode="External" /><Relationship Id="rId2" Type="http://schemas.openxmlformats.org/officeDocument/2006/relationships/hyperlink" Target="http://www.thephantomshrine.co.u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3"/>
  <sheetViews>
    <sheetView tabSelected="1" zoomScalePageLayoutView="0" workbookViewId="0" topLeftCell="A124">
      <selection activeCell="C297" sqref="C297"/>
    </sheetView>
  </sheetViews>
  <sheetFormatPr defaultColWidth="9.140625" defaultRowHeight="12.75"/>
  <cols>
    <col min="1" max="1" width="21.8515625" style="0" customWidth="1"/>
    <col min="2" max="2" width="29.28125" style="0" bestFit="1" customWidth="1"/>
    <col min="3" max="3" width="10.421875" style="0" bestFit="1" customWidth="1"/>
    <col min="4" max="4" width="12.8515625" style="0" bestFit="1" customWidth="1"/>
    <col min="5" max="5" width="60.8515625" style="0" bestFit="1" customWidth="1"/>
    <col min="6" max="6" width="11.7109375" style="71" bestFit="1" customWidth="1"/>
  </cols>
  <sheetData>
    <row r="1" ht="20.25">
      <c r="A1" s="36" t="s">
        <v>205</v>
      </c>
    </row>
    <row r="2" ht="12.75">
      <c r="A2" s="35"/>
    </row>
    <row r="3" ht="12.75">
      <c r="A3" s="35"/>
    </row>
    <row r="4" ht="20.25">
      <c r="A4" s="36" t="s">
        <v>142</v>
      </c>
    </row>
    <row r="5" spans="1:6" ht="12.75">
      <c r="A5" s="67" t="s">
        <v>69</v>
      </c>
      <c r="B5" s="67" t="s">
        <v>60</v>
      </c>
      <c r="C5" s="67" t="s">
        <v>61</v>
      </c>
      <c r="D5" s="67" t="s">
        <v>62</v>
      </c>
      <c r="E5" s="68" t="s">
        <v>145</v>
      </c>
      <c r="F5" s="72" t="s">
        <v>63</v>
      </c>
    </row>
    <row r="6" spans="1:6" ht="12.75">
      <c r="A6" s="60" t="s">
        <v>667</v>
      </c>
      <c r="B6" s="3"/>
      <c r="C6" s="2" t="s">
        <v>38</v>
      </c>
      <c r="D6" s="2" t="s">
        <v>37</v>
      </c>
      <c r="E6" s="2"/>
      <c r="F6" s="73">
        <v>39344</v>
      </c>
    </row>
    <row r="7" spans="1:6" ht="12.75">
      <c r="A7" s="56" t="s">
        <v>1121</v>
      </c>
      <c r="B7" s="3" t="s">
        <v>680</v>
      </c>
      <c r="C7" s="2" t="s">
        <v>38</v>
      </c>
      <c r="D7" s="2" t="s">
        <v>37</v>
      </c>
      <c r="E7" s="2" t="s">
        <v>1120</v>
      </c>
      <c r="F7" s="73">
        <v>40853</v>
      </c>
    </row>
    <row r="8" spans="1:6" ht="12.75">
      <c r="A8" s="60" t="s">
        <v>668</v>
      </c>
      <c r="B8" s="3"/>
      <c r="C8" s="2" t="s">
        <v>38</v>
      </c>
      <c r="D8" s="2" t="s">
        <v>37</v>
      </c>
      <c r="E8" s="32"/>
      <c r="F8" s="73">
        <v>39765</v>
      </c>
    </row>
    <row r="9" spans="1:6" ht="12.75">
      <c r="A9" s="60" t="s">
        <v>669</v>
      </c>
      <c r="B9" s="3" t="s">
        <v>680</v>
      </c>
      <c r="C9" s="2" t="s">
        <v>38</v>
      </c>
      <c r="D9" s="2" t="s">
        <v>37</v>
      </c>
      <c r="E9" s="32"/>
      <c r="F9" s="73">
        <v>39344</v>
      </c>
    </row>
    <row r="10" spans="1:6" ht="12.75">
      <c r="A10" s="60" t="s">
        <v>670</v>
      </c>
      <c r="B10" s="3"/>
      <c r="C10" s="2" t="s">
        <v>38</v>
      </c>
      <c r="D10" s="2" t="s">
        <v>37</v>
      </c>
      <c r="E10" s="32"/>
      <c r="F10" s="73">
        <v>39904</v>
      </c>
    </row>
    <row r="11" spans="1:6" ht="12.75">
      <c r="A11" s="56" t="s">
        <v>1215</v>
      </c>
      <c r="B11" s="3" t="s">
        <v>39</v>
      </c>
      <c r="C11" s="2" t="s">
        <v>38</v>
      </c>
      <c r="D11" s="2" t="s">
        <v>37</v>
      </c>
      <c r="E11" s="2" t="s">
        <v>1214</v>
      </c>
      <c r="F11" s="73">
        <v>41113</v>
      </c>
    </row>
    <row r="12" spans="1:6" ht="12.75">
      <c r="A12" s="60" t="s">
        <v>671</v>
      </c>
      <c r="B12" s="3" t="s">
        <v>39</v>
      </c>
      <c r="C12" s="2" t="s">
        <v>38</v>
      </c>
      <c r="D12" s="2" t="s">
        <v>37</v>
      </c>
      <c r="E12" s="2"/>
      <c r="F12" s="73">
        <v>39344</v>
      </c>
    </row>
    <row r="13" spans="1:6" ht="12.75">
      <c r="A13" s="60" t="s">
        <v>630</v>
      </c>
      <c r="B13" s="3" t="s">
        <v>680</v>
      </c>
      <c r="C13" s="16" t="s">
        <v>38</v>
      </c>
      <c r="D13" s="2" t="s">
        <v>37</v>
      </c>
      <c r="E13" s="2"/>
      <c r="F13" s="73">
        <v>39344</v>
      </c>
    </row>
    <row r="14" spans="1:6" ht="12.75">
      <c r="A14" s="60" t="s">
        <v>631</v>
      </c>
      <c r="B14" s="3" t="s">
        <v>680</v>
      </c>
      <c r="C14" s="16" t="s">
        <v>38</v>
      </c>
      <c r="D14" s="2" t="s">
        <v>37</v>
      </c>
      <c r="E14" s="2"/>
      <c r="F14" s="73">
        <v>39326</v>
      </c>
    </row>
    <row r="15" spans="1:6" ht="12.75">
      <c r="A15" s="60" t="s">
        <v>632</v>
      </c>
      <c r="B15" s="3" t="s">
        <v>680</v>
      </c>
      <c r="C15" s="16" t="s">
        <v>38</v>
      </c>
      <c r="D15" s="2" t="s">
        <v>37</v>
      </c>
      <c r="E15" s="2"/>
      <c r="F15" s="73">
        <v>39344</v>
      </c>
    </row>
    <row r="16" spans="1:6" ht="12.75">
      <c r="A16" s="60" t="s">
        <v>633</v>
      </c>
      <c r="B16" s="3" t="s">
        <v>680</v>
      </c>
      <c r="C16" s="16" t="s">
        <v>38</v>
      </c>
      <c r="D16" s="2" t="s">
        <v>37</v>
      </c>
      <c r="E16" s="2"/>
      <c r="F16" s="73">
        <v>40969</v>
      </c>
    </row>
    <row r="17" spans="1:6" ht="12.75">
      <c r="A17" s="60" t="s">
        <v>634</v>
      </c>
      <c r="B17" s="3" t="s">
        <v>680</v>
      </c>
      <c r="C17" s="16" t="s">
        <v>38</v>
      </c>
      <c r="D17" s="2" t="s">
        <v>37</v>
      </c>
      <c r="E17" s="2"/>
      <c r="F17" s="73">
        <v>39941</v>
      </c>
    </row>
    <row r="18" spans="1:6" ht="12.75">
      <c r="A18" s="60" t="s">
        <v>635</v>
      </c>
      <c r="B18" s="3" t="s">
        <v>39</v>
      </c>
      <c r="C18" s="16" t="s">
        <v>38</v>
      </c>
      <c r="D18" s="2" t="s">
        <v>37</v>
      </c>
      <c r="E18" s="2"/>
      <c r="F18" s="73">
        <v>39897</v>
      </c>
    </row>
    <row r="19" spans="1:6" ht="12.75">
      <c r="A19" s="60" t="s">
        <v>636</v>
      </c>
      <c r="B19" s="3" t="s">
        <v>682</v>
      </c>
      <c r="C19" s="16" t="s">
        <v>38</v>
      </c>
      <c r="D19" s="2" t="s">
        <v>37</v>
      </c>
      <c r="E19" s="2"/>
      <c r="F19" s="73">
        <v>39234</v>
      </c>
    </row>
    <row r="20" spans="1:6" ht="12.75">
      <c r="A20" s="60" t="s">
        <v>637</v>
      </c>
      <c r="B20" s="3" t="s">
        <v>680</v>
      </c>
      <c r="C20" s="16" t="s">
        <v>38</v>
      </c>
      <c r="D20" s="2" t="s">
        <v>37</v>
      </c>
      <c r="E20" s="2"/>
      <c r="F20" s="73">
        <v>39387</v>
      </c>
    </row>
    <row r="21" spans="1:6" ht="12.75">
      <c r="A21" s="62" t="s">
        <v>638</v>
      </c>
      <c r="B21" s="3" t="s">
        <v>680</v>
      </c>
      <c r="C21" s="2" t="s">
        <v>38</v>
      </c>
      <c r="D21" s="2" t="s">
        <v>37</v>
      </c>
      <c r="E21" s="2"/>
      <c r="F21" s="73">
        <v>40854</v>
      </c>
    </row>
    <row r="22" spans="1:6" ht="12.75">
      <c r="A22" s="12" t="s">
        <v>303</v>
      </c>
      <c r="B22" s="3" t="s">
        <v>612</v>
      </c>
      <c r="C22" s="11" t="s">
        <v>366</v>
      </c>
      <c r="D22" s="11" t="s">
        <v>0</v>
      </c>
      <c r="E22" s="11" t="s">
        <v>720</v>
      </c>
      <c r="F22" s="73">
        <v>40842</v>
      </c>
    </row>
    <row r="23" spans="1:6" ht="12.75">
      <c r="A23" s="4" t="s">
        <v>66</v>
      </c>
      <c r="B23" s="3" t="s">
        <v>660</v>
      </c>
      <c r="C23" s="11" t="s">
        <v>180</v>
      </c>
      <c r="D23" s="11" t="s">
        <v>0</v>
      </c>
      <c r="E23" s="2" t="s">
        <v>684</v>
      </c>
      <c r="F23" s="73">
        <v>41244</v>
      </c>
    </row>
    <row r="24" spans="1:6" ht="12.75">
      <c r="A24" s="4" t="s">
        <v>603</v>
      </c>
      <c r="B24" s="57" t="s">
        <v>602</v>
      </c>
      <c r="C24" s="58" t="s">
        <v>180</v>
      </c>
      <c r="D24" s="11" t="s">
        <v>0</v>
      </c>
      <c r="E24" s="2"/>
      <c r="F24" s="73">
        <v>38868</v>
      </c>
    </row>
    <row r="25" spans="1:6" ht="12.75">
      <c r="A25" s="4" t="s">
        <v>747</v>
      </c>
      <c r="B25" s="57" t="s">
        <v>685</v>
      </c>
      <c r="C25" s="58" t="s">
        <v>180</v>
      </c>
      <c r="D25" s="11" t="s">
        <v>0</v>
      </c>
      <c r="E25" s="11" t="s">
        <v>732</v>
      </c>
      <c r="F25" s="73">
        <v>40126</v>
      </c>
    </row>
    <row r="26" spans="1:6" ht="12.75">
      <c r="A26" s="4" t="s">
        <v>65</v>
      </c>
      <c r="B26" s="3" t="s">
        <v>660</v>
      </c>
      <c r="C26" s="11" t="s">
        <v>180</v>
      </c>
      <c r="D26" s="11" t="s">
        <v>0</v>
      </c>
      <c r="E26" s="11" t="s">
        <v>720</v>
      </c>
      <c r="F26" s="73">
        <v>40961</v>
      </c>
    </row>
    <row r="27" spans="1:6" ht="12.75">
      <c r="A27" s="4" t="s">
        <v>748</v>
      </c>
      <c r="B27" s="57" t="s">
        <v>685</v>
      </c>
      <c r="C27" s="58" t="s">
        <v>180</v>
      </c>
      <c r="D27" s="11" t="s">
        <v>0</v>
      </c>
      <c r="E27" s="210" t="s">
        <v>1281</v>
      </c>
      <c r="F27" s="73">
        <v>41564</v>
      </c>
    </row>
    <row r="28" spans="1:6" ht="12.75">
      <c r="A28" s="12" t="s">
        <v>181</v>
      </c>
      <c r="B28" s="58" t="s">
        <v>602</v>
      </c>
      <c r="C28" s="59" t="s">
        <v>180</v>
      </c>
      <c r="D28" s="11" t="s">
        <v>0</v>
      </c>
      <c r="E28" s="11"/>
      <c r="F28" s="73">
        <v>40113</v>
      </c>
    </row>
    <row r="29" spans="1:6" ht="12.75">
      <c r="A29" s="12" t="s">
        <v>851</v>
      </c>
      <c r="B29" s="39" t="s">
        <v>660</v>
      </c>
      <c r="C29" s="95" t="s">
        <v>180</v>
      </c>
      <c r="D29" s="11" t="s">
        <v>0</v>
      </c>
      <c r="E29" s="11" t="s">
        <v>720</v>
      </c>
      <c r="F29" s="73">
        <v>40384</v>
      </c>
    </row>
    <row r="30" spans="1:6" ht="12.75">
      <c r="A30" s="4" t="s">
        <v>755</v>
      </c>
      <c r="B30" s="57" t="s">
        <v>11</v>
      </c>
      <c r="C30" s="58" t="s">
        <v>180</v>
      </c>
      <c r="D30" s="11" t="s">
        <v>0</v>
      </c>
      <c r="E30" s="11" t="s">
        <v>757</v>
      </c>
      <c r="F30" s="73">
        <v>40253</v>
      </c>
    </row>
    <row r="31" spans="1:6" ht="12.75">
      <c r="A31" s="12" t="s">
        <v>208</v>
      </c>
      <c r="B31" s="2" t="s">
        <v>685</v>
      </c>
      <c r="C31" s="11" t="s">
        <v>180</v>
      </c>
      <c r="D31" s="11" t="s">
        <v>0</v>
      </c>
      <c r="E31" s="11" t="s">
        <v>732</v>
      </c>
      <c r="F31" s="73">
        <v>40126</v>
      </c>
    </row>
    <row r="32" spans="1:6" ht="12.75">
      <c r="A32" s="12" t="s">
        <v>687</v>
      </c>
      <c r="B32" s="2" t="s">
        <v>685</v>
      </c>
      <c r="C32" s="11" t="s">
        <v>180</v>
      </c>
      <c r="D32" s="11" t="s">
        <v>0</v>
      </c>
      <c r="E32" s="2" t="s">
        <v>732</v>
      </c>
      <c r="F32" s="73">
        <v>40126</v>
      </c>
    </row>
    <row r="33" spans="1:6" ht="12.75">
      <c r="A33" s="12" t="s">
        <v>186</v>
      </c>
      <c r="B33" s="2" t="s">
        <v>1236</v>
      </c>
      <c r="C33" s="11" t="s">
        <v>180</v>
      </c>
      <c r="D33" s="11" t="s">
        <v>0</v>
      </c>
      <c r="E33" s="11" t="s">
        <v>720</v>
      </c>
      <c r="F33" s="73">
        <v>41229</v>
      </c>
    </row>
    <row r="34" spans="1:6" ht="12.75">
      <c r="A34" s="12" t="s">
        <v>1225</v>
      </c>
      <c r="B34" s="3" t="s">
        <v>1224</v>
      </c>
      <c r="C34" s="2" t="s">
        <v>9</v>
      </c>
      <c r="D34" s="2" t="s">
        <v>76</v>
      </c>
      <c r="E34" s="11"/>
      <c r="F34" s="73">
        <v>41176</v>
      </c>
    </row>
    <row r="35" spans="1:6" ht="12.75">
      <c r="A35" s="12" t="s">
        <v>1226</v>
      </c>
      <c r="B35" s="3" t="s">
        <v>1224</v>
      </c>
      <c r="C35" s="2" t="s">
        <v>9</v>
      </c>
      <c r="D35" s="2" t="s">
        <v>76</v>
      </c>
      <c r="E35" s="11"/>
      <c r="F35" s="73">
        <v>41176</v>
      </c>
    </row>
    <row r="36" spans="1:6" ht="12.75">
      <c r="A36" s="13" t="s">
        <v>74</v>
      </c>
      <c r="B36" s="3" t="s">
        <v>1224</v>
      </c>
      <c r="C36" s="2" t="s">
        <v>9</v>
      </c>
      <c r="D36" s="2" t="s">
        <v>76</v>
      </c>
      <c r="E36" s="2" t="s">
        <v>712</v>
      </c>
      <c r="F36" s="73">
        <v>41176</v>
      </c>
    </row>
    <row r="37" spans="1:6" ht="12.75">
      <c r="A37" s="34" t="s">
        <v>202</v>
      </c>
      <c r="B37" s="178" t="s">
        <v>1224</v>
      </c>
      <c r="C37" s="16" t="s">
        <v>9</v>
      </c>
      <c r="D37" s="2" t="s">
        <v>76</v>
      </c>
      <c r="E37" s="16" t="s">
        <v>713</v>
      </c>
      <c r="F37" s="73">
        <v>41176</v>
      </c>
    </row>
    <row r="38" spans="1:6" ht="12.75">
      <c r="A38" s="14" t="s">
        <v>80</v>
      </c>
      <c r="B38" s="178" t="s">
        <v>1224</v>
      </c>
      <c r="C38" s="11" t="s">
        <v>9</v>
      </c>
      <c r="D38" s="2" t="s">
        <v>76</v>
      </c>
      <c r="E38" s="11" t="s">
        <v>714</v>
      </c>
      <c r="F38" s="73">
        <v>39555</v>
      </c>
    </row>
    <row r="39" spans="1:6" ht="12.75">
      <c r="A39" s="12" t="s">
        <v>735</v>
      </c>
      <c r="B39" s="58" t="s">
        <v>685</v>
      </c>
      <c r="C39" s="59" t="s">
        <v>180</v>
      </c>
      <c r="D39" s="11" t="s">
        <v>0</v>
      </c>
      <c r="E39" s="11" t="s">
        <v>732</v>
      </c>
      <c r="F39" s="73">
        <v>40126</v>
      </c>
    </row>
    <row r="40" spans="1:6" ht="12.75">
      <c r="A40" s="60" t="s">
        <v>696</v>
      </c>
      <c r="B40" s="31"/>
      <c r="C40" s="11" t="s">
        <v>180</v>
      </c>
      <c r="D40" s="2" t="s">
        <v>0</v>
      </c>
      <c r="E40" s="11"/>
      <c r="F40" s="73">
        <v>39732</v>
      </c>
    </row>
    <row r="41" spans="1:6" ht="12.75">
      <c r="A41" s="69" t="s">
        <v>1074</v>
      </c>
      <c r="B41" s="179" t="s">
        <v>1073</v>
      </c>
      <c r="C41" s="11" t="s">
        <v>13</v>
      </c>
      <c r="D41" s="2" t="s">
        <v>76</v>
      </c>
      <c r="E41" s="11" t="s">
        <v>715</v>
      </c>
      <c r="F41" s="73">
        <v>40306</v>
      </c>
    </row>
    <row r="42" spans="1:7" ht="12.75">
      <c r="A42" s="13" t="s">
        <v>538</v>
      </c>
      <c r="B42" s="3"/>
      <c r="C42" s="2" t="s">
        <v>13</v>
      </c>
      <c r="D42" s="2" t="s">
        <v>76</v>
      </c>
      <c r="E42" s="2"/>
      <c r="F42" s="73">
        <v>40286</v>
      </c>
      <c r="G42" s="7"/>
    </row>
    <row r="43" spans="1:6" ht="12.75">
      <c r="A43" s="34" t="s">
        <v>539</v>
      </c>
      <c r="B43" s="3"/>
      <c r="C43" s="11" t="s">
        <v>13</v>
      </c>
      <c r="D43" s="2" t="s">
        <v>76</v>
      </c>
      <c r="E43" s="11" t="s">
        <v>716</v>
      </c>
      <c r="F43" s="73">
        <v>39555</v>
      </c>
    </row>
    <row r="44" spans="1:6" ht="12.75">
      <c r="A44" s="34" t="s">
        <v>1310</v>
      </c>
      <c r="B44" s="3" t="s">
        <v>498</v>
      </c>
      <c r="C44" s="11" t="s">
        <v>13</v>
      </c>
      <c r="D44" s="2" t="s">
        <v>76</v>
      </c>
      <c r="E44" s="11" t="s">
        <v>1297</v>
      </c>
      <c r="F44" s="73">
        <v>41730</v>
      </c>
    </row>
    <row r="45" spans="1:6" ht="12.75">
      <c r="A45" s="34" t="s">
        <v>1184</v>
      </c>
      <c r="B45" s="3" t="s">
        <v>498</v>
      </c>
      <c r="C45" s="2" t="s">
        <v>13</v>
      </c>
      <c r="D45" s="2" t="s">
        <v>76</v>
      </c>
      <c r="E45" s="178" t="s">
        <v>1185</v>
      </c>
      <c r="F45" s="73">
        <v>41012</v>
      </c>
    </row>
    <row r="46" spans="1:6" ht="12.75">
      <c r="A46" s="12" t="s">
        <v>540</v>
      </c>
      <c r="B46" s="3" t="s">
        <v>498</v>
      </c>
      <c r="C46" s="11" t="s">
        <v>13</v>
      </c>
      <c r="D46" s="2" t="s">
        <v>76</v>
      </c>
      <c r="E46" s="11" t="s">
        <v>897</v>
      </c>
      <c r="F46" s="73">
        <v>40210</v>
      </c>
    </row>
    <row r="47" spans="1:6" ht="12.75">
      <c r="A47" s="14" t="s">
        <v>79</v>
      </c>
      <c r="B47" s="16"/>
      <c r="C47" s="2" t="s">
        <v>13</v>
      </c>
      <c r="D47" s="2" t="s">
        <v>76</v>
      </c>
      <c r="E47" s="16"/>
      <c r="F47" s="73">
        <v>39845</v>
      </c>
    </row>
    <row r="48" spans="1:6" ht="12.75">
      <c r="A48" s="34" t="s">
        <v>1213</v>
      </c>
      <c r="B48" s="3" t="s">
        <v>498</v>
      </c>
      <c r="C48" s="2" t="s">
        <v>13</v>
      </c>
      <c r="D48" s="2" t="s">
        <v>76</v>
      </c>
      <c r="E48" s="178" t="s">
        <v>1185</v>
      </c>
      <c r="F48" s="73">
        <v>41016</v>
      </c>
    </row>
    <row r="49" spans="1:6" ht="12.75">
      <c r="A49" s="14" t="s">
        <v>541</v>
      </c>
      <c r="B49" s="3" t="s">
        <v>498</v>
      </c>
      <c r="C49" s="2" t="s">
        <v>13</v>
      </c>
      <c r="D49" s="2" t="s">
        <v>76</v>
      </c>
      <c r="E49" s="11" t="s">
        <v>714</v>
      </c>
      <c r="F49" s="73">
        <v>39555</v>
      </c>
    </row>
    <row r="50" spans="1:6" ht="12.75">
      <c r="A50" s="34" t="s">
        <v>542</v>
      </c>
      <c r="B50" s="16"/>
      <c r="C50" s="2" t="s">
        <v>13</v>
      </c>
      <c r="D50" s="2" t="s">
        <v>76</v>
      </c>
      <c r="E50" s="16"/>
      <c r="F50" s="73">
        <v>40208</v>
      </c>
    </row>
    <row r="51" spans="1:6" ht="12.75">
      <c r="A51" s="69" t="s">
        <v>683</v>
      </c>
      <c r="B51" s="3" t="s">
        <v>498</v>
      </c>
      <c r="C51" s="11" t="s">
        <v>13</v>
      </c>
      <c r="D51" s="2" t="s">
        <v>76</v>
      </c>
      <c r="E51" s="11" t="s">
        <v>717</v>
      </c>
      <c r="F51" s="73">
        <v>40210</v>
      </c>
    </row>
    <row r="52" spans="1:6" ht="12.75">
      <c r="A52" s="69" t="s">
        <v>1019</v>
      </c>
      <c r="B52" s="3" t="s">
        <v>498</v>
      </c>
      <c r="C52" s="11" t="s">
        <v>13</v>
      </c>
      <c r="D52" s="2" t="s">
        <v>76</v>
      </c>
      <c r="E52" s="11" t="s">
        <v>714</v>
      </c>
      <c r="F52" s="73">
        <v>40649</v>
      </c>
    </row>
    <row r="53" spans="1:6" ht="12.75">
      <c r="A53" s="69" t="s">
        <v>1252</v>
      </c>
      <c r="B53" s="3" t="s">
        <v>498</v>
      </c>
      <c r="C53" s="11" t="s">
        <v>13</v>
      </c>
      <c r="D53" s="2" t="s">
        <v>76</v>
      </c>
      <c r="E53" s="11" t="s">
        <v>1253</v>
      </c>
      <c r="F53" s="73">
        <v>41336</v>
      </c>
    </row>
    <row r="54" spans="1:6" ht="12.75">
      <c r="A54" s="13" t="s">
        <v>524</v>
      </c>
      <c r="B54" s="3" t="s">
        <v>498</v>
      </c>
      <c r="C54" s="11" t="s">
        <v>13</v>
      </c>
      <c r="D54" s="2" t="s">
        <v>76</v>
      </c>
      <c r="E54" s="11" t="s">
        <v>718</v>
      </c>
      <c r="F54" s="73">
        <v>40218</v>
      </c>
    </row>
    <row r="55" spans="1:6" ht="12.75">
      <c r="A55" s="13" t="s">
        <v>1091</v>
      </c>
      <c r="B55" s="3" t="s">
        <v>498</v>
      </c>
      <c r="C55" s="11" t="s">
        <v>13</v>
      </c>
      <c r="D55" s="2" t="s">
        <v>76</v>
      </c>
      <c r="E55" s="11" t="s">
        <v>1092</v>
      </c>
      <c r="F55" s="73">
        <v>40649</v>
      </c>
    </row>
    <row r="56" spans="1:6" ht="12.75">
      <c r="A56" s="14" t="s">
        <v>543</v>
      </c>
      <c r="B56" s="3" t="s">
        <v>498</v>
      </c>
      <c r="C56" s="11" t="s">
        <v>13</v>
      </c>
      <c r="D56" s="2" t="s">
        <v>76</v>
      </c>
      <c r="E56" s="11" t="s">
        <v>718</v>
      </c>
      <c r="F56" s="73">
        <v>41679</v>
      </c>
    </row>
    <row r="57" spans="1:6" ht="12.75">
      <c r="A57" s="14" t="s">
        <v>81</v>
      </c>
      <c r="B57" s="3"/>
      <c r="C57" s="2" t="s">
        <v>13</v>
      </c>
      <c r="D57" s="2" t="s">
        <v>76</v>
      </c>
      <c r="E57" s="11" t="s">
        <v>714</v>
      </c>
      <c r="F57" s="73">
        <v>39555</v>
      </c>
    </row>
    <row r="58" spans="1:6" ht="12.75">
      <c r="A58" s="13" t="s">
        <v>1298</v>
      </c>
      <c r="B58" s="3"/>
      <c r="C58" s="2" t="s">
        <v>13</v>
      </c>
      <c r="D58" s="2" t="s">
        <v>76</v>
      </c>
      <c r="E58" s="11"/>
      <c r="F58" s="73"/>
    </row>
    <row r="59" spans="1:6" ht="12.75">
      <c r="A59" s="13" t="s">
        <v>519</v>
      </c>
      <c r="B59" s="3"/>
      <c r="C59" s="2" t="s">
        <v>13</v>
      </c>
      <c r="D59" s="2" t="s">
        <v>76</v>
      </c>
      <c r="E59" s="16"/>
      <c r="F59" s="73">
        <v>40280</v>
      </c>
    </row>
    <row r="60" spans="1:6" ht="12.75">
      <c r="A60" s="34" t="s">
        <v>1259</v>
      </c>
      <c r="B60" s="3"/>
      <c r="C60" s="2" t="s">
        <v>13</v>
      </c>
      <c r="D60" s="2" t="s">
        <v>76</v>
      </c>
      <c r="E60" s="178" t="s">
        <v>1260</v>
      </c>
      <c r="F60" s="73">
        <v>41334</v>
      </c>
    </row>
    <row r="61" spans="1:6" ht="12.75">
      <c r="A61" s="34" t="s">
        <v>544</v>
      </c>
      <c r="B61" s="16"/>
      <c r="C61" s="2" t="s">
        <v>13</v>
      </c>
      <c r="D61" s="2" t="s">
        <v>76</v>
      </c>
      <c r="E61" s="16" t="s">
        <v>715</v>
      </c>
      <c r="F61" s="73">
        <v>40286</v>
      </c>
    </row>
    <row r="62" spans="1:6" ht="12.75">
      <c r="A62" s="34" t="s">
        <v>545</v>
      </c>
      <c r="B62" s="3" t="s">
        <v>498</v>
      </c>
      <c r="C62" s="2" t="s">
        <v>13</v>
      </c>
      <c r="D62" s="2" t="s">
        <v>76</v>
      </c>
      <c r="E62" s="16"/>
      <c r="F62" s="73">
        <v>40286</v>
      </c>
    </row>
    <row r="63" spans="1:6" ht="12.75">
      <c r="A63" s="34" t="s">
        <v>1106</v>
      </c>
      <c r="B63" s="3" t="s">
        <v>1107</v>
      </c>
      <c r="C63" s="2" t="s">
        <v>13</v>
      </c>
      <c r="D63" s="2" t="s">
        <v>76</v>
      </c>
      <c r="E63" s="178" t="s">
        <v>1105</v>
      </c>
      <c r="F63" s="73">
        <v>40800</v>
      </c>
    </row>
    <row r="64" spans="1:6" ht="12.75">
      <c r="A64" s="14" t="s">
        <v>82</v>
      </c>
      <c r="B64" s="16"/>
      <c r="C64" s="2" t="s">
        <v>13</v>
      </c>
      <c r="D64" s="2" t="s">
        <v>76</v>
      </c>
      <c r="E64" s="178" t="s">
        <v>1297</v>
      </c>
      <c r="F64" s="73">
        <v>41747</v>
      </c>
    </row>
    <row r="65" spans="1:6" ht="12.75">
      <c r="A65" s="12" t="s">
        <v>546</v>
      </c>
      <c r="B65" s="3"/>
      <c r="C65" s="2" t="s">
        <v>13</v>
      </c>
      <c r="D65" s="2" t="s">
        <v>76</v>
      </c>
      <c r="E65" s="11" t="s">
        <v>714</v>
      </c>
      <c r="F65" s="73">
        <v>39555</v>
      </c>
    </row>
    <row r="66" spans="1:6" ht="12.75">
      <c r="A66" s="12" t="s">
        <v>547</v>
      </c>
      <c r="B66" s="3"/>
      <c r="C66" s="2" t="s">
        <v>13</v>
      </c>
      <c r="D66" s="2" t="s">
        <v>76</v>
      </c>
      <c r="E66" s="11" t="s">
        <v>712</v>
      </c>
      <c r="F66" s="73">
        <v>39783</v>
      </c>
    </row>
    <row r="67" spans="1:6" ht="12.75">
      <c r="A67" s="12" t="s">
        <v>1257</v>
      </c>
      <c r="B67" s="3" t="s">
        <v>1179</v>
      </c>
      <c r="C67" s="2" t="s">
        <v>75</v>
      </c>
      <c r="D67" s="2" t="s">
        <v>76</v>
      </c>
      <c r="E67" s="11" t="s">
        <v>1258</v>
      </c>
      <c r="F67" s="73">
        <v>41334</v>
      </c>
    </row>
    <row r="68" spans="1:6" ht="12.75">
      <c r="A68" s="14" t="s">
        <v>507</v>
      </c>
      <c r="B68" s="3"/>
      <c r="C68" s="2" t="s">
        <v>75</v>
      </c>
      <c r="D68" s="2" t="s">
        <v>76</v>
      </c>
      <c r="E68" s="11" t="s">
        <v>712</v>
      </c>
      <c r="F68" s="73">
        <v>40238</v>
      </c>
    </row>
    <row r="69" spans="1:6" ht="12.75">
      <c r="A69" s="14" t="s">
        <v>1178</v>
      </c>
      <c r="B69" s="3" t="s">
        <v>1179</v>
      </c>
      <c r="C69" s="2" t="s">
        <v>75</v>
      </c>
      <c r="D69" s="2" t="s">
        <v>76</v>
      </c>
      <c r="E69" s="11" t="s">
        <v>1180</v>
      </c>
      <c r="F69" s="73">
        <v>40940</v>
      </c>
    </row>
    <row r="70" spans="1:6" ht="12.75">
      <c r="A70" s="61" t="s">
        <v>655</v>
      </c>
      <c r="B70" s="3"/>
      <c r="C70" s="58" t="s">
        <v>75</v>
      </c>
      <c r="D70" s="2" t="s">
        <v>76</v>
      </c>
      <c r="E70" s="11" t="s">
        <v>712</v>
      </c>
      <c r="F70" s="73">
        <v>40969</v>
      </c>
    </row>
    <row r="71" spans="1:6" ht="12.75">
      <c r="A71" s="60" t="s">
        <v>736</v>
      </c>
      <c r="B71" s="70" t="s">
        <v>685</v>
      </c>
      <c r="C71" s="11" t="s">
        <v>180</v>
      </c>
      <c r="D71" s="2" t="s">
        <v>0</v>
      </c>
      <c r="E71" s="11" t="s">
        <v>732</v>
      </c>
      <c r="F71" s="73">
        <v>40126</v>
      </c>
    </row>
    <row r="72" spans="1:6" ht="12.75">
      <c r="A72" s="60" t="s">
        <v>190</v>
      </c>
      <c r="B72" s="3" t="s">
        <v>1017</v>
      </c>
      <c r="C72" s="11" t="s">
        <v>180</v>
      </c>
      <c r="D72" s="16" t="s">
        <v>0</v>
      </c>
      <c r="E72" s="2"/>
      <c r="F72" s="73">
        <v>39692</v>
      </c>
    </row>
    <row r="73" spans="1:6" ht="12.75">
      <c r="A73" s="4" t="s">
        <v>7</v>
      </c>
      <c r="B73" s="3" t="s">
        <v>686</v>
      </c>
      <c r="C73" s="11" t="s">
        <v>180</v>
      </c>
      <c r="D73" s="2" t="s">
        <v>0</v>
      </c>
      <c r="E73" s="2" t="s">
        <v>719</v>
      </c>
      <c r="F73" s="73">
        <v>39737</v>
      </c>
    </row>
    <row r="74" spans="1:6" ht="12.75">
      <c r="A74" s="4" t="s">
        <v>514</v>
      </c>
      <c r="B74" s="3" t="s">
        <v>660</v>
      </c>
      <c r="C74" s="11" t="s">
        <v>180</v>
      </c>
      <c r="D74" s="2" t="s">
        <v>0</v>
      </c>
      <c r="E74" s="2"/>
      <c r="F74" s="73">
        <v>40273</v>
      </c>
    </row>
    <row r="75" spans="1:6" ht="12.75">
      <c r="A75" s="12" t="s">
        <v>688</v>
      </c>
      <c r="B75" s="3" t="s">
        <v>685</v>
      </c>
      <c r="C75" s="11" t="s">
        <v>180</v>
      </c>
      <c r="D75" s="2" t="s">
        <v>0</v>
      </c>
      <c r="E75" s="2" t="s">
        <v>1084</v>
      </c>
      <c r="F75" s="73">
        <v>40839</v>
      </c>
    </row>
    <row r="76" spans="1:6" ht="12.75">
      <c r="A76" s="12" t="s">
        <v>852</v>
      </c>
      <c r="B76" s="3" t="s">
        <v>660</v>
      </c>
      <c r="C76" s="11" t="s">
        <v>180</v>
      </c>
      <c r="D76" s="2" t="s">
        <v>0</v>
      </c>
      <c r="E76" s="2" t="s">
        <v>720</v>
      </c>
      <c r="F76" s="73">
        <v>40384</v>
      </c>
    </row>
    <row r="77" spans="1:6" ht="12.75">
      <c r="A77" s="12" t="s">
        <v>480</v>
      </c>
      <c r="B77" s="3" t="s">
        <v>660</v>
      </c>
      <c r="C77" s="2" t="s">
        <v>180</v>
      </c>
      <c r="D77" s="2" t="s">
        <v>0</v>
      </c>
      <c r="E77" s="2" t="s">
        <v>720</v>
      </c>
      <c r="F77" s="73">
        <v>41203</v>
      </c>
    </row>
    <row r="78" spans="1:6" ht="12.75">
      <c r="A78" s="12" t="s">
        <v>689</v>
      </c>
      <c r="B78" s="3" t="s">
        <v>660</v>
      </c>
      <c r="C78" s="11" t="s">
        <v>180</v>
      </c>
      <c r="D78" s="2" t="s">
        <v>0</v>
      </c>
      <c r="E78" s="2" t="s">
        <v>720</v>
      </c>
      <c r="F78" s="73">
        <v>40010</v>
      </c>
    </row>
    <row r="79" spans="1:6" ht="12.75">
      <c r="A79" s="12" t="s">
        <v>737</v>
      </c>
      <c r="B79" s="3" t="s">
        <v>685</v>
      </c>
      <c r="C79" s="11" t="s">
        <v>180</v>
      </c>
      <c r="D79" s="2" t="s">
        <v>0</v>
      </c>
      <c r="E79" s="2" t="s">
        <v>732</v>
      </c>
      <c r="F79" s="73">
        <v>40126</v>
      </c>
    </row>
    <row r="80" spans="1:6" ht="12.75">
      <c r="A80" s="4" t="s">
        <v>536</v>
      </c>
      <c r="B80" s="3" t="s">
        <v>612</v>
      </c>
      <c r="C80" s="2" t="s">
        <v>366</v>
      </c>
      <c r="D80" s="2" t="s">
        <v>0</v>
      </c>
      <c r="E80" s="11" t="s">
        <v>720</v>
      </c>
      <c r="F80" s="73">
        <v>40554</v>
      </c>
    </row>
    <row r="81" spans="1:6" ht="12.75">
      <c r="A81" s="4" t="s">
        <v>468</v>
      </c>
      <c r="B81" s="3" t="s">
        <v>612</v>
      </c>
      <c r="C81" s="2" t="s">
        <v>9</v>
      </c>
      <c r="D81" s="2" t="s">
        <v>0</v>
      </c>
      <c r="E81" s="11" t="s">
        <v>720</v>
      </c>
      <c r="F81" s="73">
        <v>40137</v>
      </c>
    </row>
    <row r="82" spans="1:6" ht="12.75">
      <c r="A82" s="4" t="s">
        <v>302</v>
      </c>
      <c r="B82" s="3" t="s">
        <v>612</v>
      </c>
      <c r="C82" s="2" t="s">
        <v>9</v>
      </c>
      <c r="D82" s="2" t="s">
        <v>0</v>
      </c>
      <c r="E82" s="11" t="s">
        <v>720</v>
      </c>
      <c r="F82" s="73">
        <v>41108</v>
      </c>
    </row>
    <row r="83" spans="1:6" ht="12.75">
      <c r="A83" s="4" t="s">
        <v>694</v>
      </c>
      <c r="B83" s="3" t="s">
        <v>612</v>
      </c>
      <c r="C83" s="2" t="s">
        <v>9</v>
      </c>
      <c r="D83" s="2" t="s">
        <v>0</v>
      </c>
      <c r="E83" s="11" t="s">
        <v>720</v>
      </c>
      <c r="F83" s="73">
        <v>40010</v>
      </c>
    </row>
    <row r="84" spans="1:6" ht="12.75">
      <c r="A84" s="4" t="s">
        <v>10</v>
      </c>
      <c r="B84" s="3" t="s">
        <v>612</v>
      </c>
      <c r="C84" s="2" t="s">
        <v>9</v>
      </c>
      <c r="D84" s="2" t="s">
        <v>0</v>
      </c>
      <c r="E84" s="209" t="s">
        <v>1118</v>
      </c>
      <c r="F84" s="73">
        <v>40874</v>
      </c>
    </row>
    <row r="85" spans="1:6" ht="12.75">
      <c r="A85" s="12" t="s">
        <v>1016</v>
      </c>
      <c r="B85" s="3"/>
      <c r="C85" s="11" t="s">
        <v>180</v>
      </c>
      <c r="D85" s="2" t="s">
        <v>0</v>
      </c>
      <c r="E85" s="2" t="s">
        <v>846</v>
      </c>
      <c r="F85" s="73">
        <v>40637</v>
      </c>
    </row>
    <row r="86" spans="1:6" ht="12.75">
      <c r="A86" s="12" t="s">
        <v>845</v>
      </c>
      <c r="B86" s="3"/>
      <c r="C86" s="11" t="s">
        <v>180</v>
      </c>
      <c r="D86" s="2" t="s">
        <v>0</v>
      </c>
      <c r="E86" s="2" t="s">
        <v>846</v>
      </c>
      <c r="F86" s="73">
        <v>40458</v>
      </c>
    </row>
    <row r="87" spans="1:6" ht="12.75">
      <c r="A87" s="12" t="s">
        <v>738</v>
      </c>
      <c r="B87" s="3" t="s">
        <v>685</v>
      </c>
      <c r="C87" s="11" t="s">
        <v>180</v>
      </c>
      <c r="D87" s="2" t="s">
        <v>0</v>
      </c>
      <c r="E87" s="2" t="s">
        <v>732</v>
      </c>
      <c r="F87" s="73">
        <v>40126</v>
      </c>
    </row>
    <row r="88" spans="1:6" ht="12.75">
      <c r="A88" s="4" t="s">
        <v>469</v>
      </c>
      <c r="B88" s="3" t="s">
        <v>660</v>
      </c>
      <c r="C88" s="2" t="s">
        <v>180</v>
      </c>
      <c r="D88" s="2" t="s">
        <v>0</v>
      </c>
      <c r="E88" s="2" t="s">
        <v>720</v>
      </c>
      <c r="F88" s="73">
        <v>40554</v>
      </c>
    </row>
    <row r="89" spans="1:6" ht="12.75">
      <c r="A89" s="4" t="s">
        <v>739</v>
      </c>
      <c r="B89" s="3" t="s">
        <v>685</v>
      </c>
      <c r="C89" s="2" t="s">
        <v>180</v>
      </c>
      <c r="D89" s="2" t="s">
        <v>0</v>
      </c>
      <c r="E89" s="2" t="s">
        <v>732</v>
      </c>
      <c r="F89" s="73">
        <v>40693</v>
      </c>
    </row>
    <row r="90" spans="1:7" ht="12.75">
      <c r="A90" s="4" t="s">
        <v>749</v>
      </c>
      <c r="B90" s="3" t="s">
        <v>660</v>
      </c>
      <c r="C90" s="2" t="s">
        <v>180</v>
      </c>
      <c r="D90" s="2" t="s">
        <v>0</v>
      </c>
      <c r="E90" s="2" t="s">
        <v>720</v>
      </c>
      <c r="F90" s="73">
        <v>40136</v>
      </c>
      <c r="G90" s="206" t="s">
        <v>1235</v>
      </c>
    </row>
    <row r="91" spans="1:6" ht="12.75">
      <c r="A91" s="4" t="s">
        <v>750</v>
      </c>
      <c r="B91" s="3" t="s">
        <v>660</v>
      </c>
      <c r="C91" s="2" t="s">
        <v>180</v>
      </c>
      <c r="D91" s="2" t="s">
        <v>0</v>
      </c>
      <c r="E91" s="2" t="s">
        <v>720</v>
      </c>
      <c r="F91" s="73">
        <v>40136</v>
      </c>
    </row>
    <row r="92" spans="1:6" ht="12.75">
      <c r="A92" s="4" t="s">
        <v>740</v>
      </c>
      <c r="B92" s="3" t="s">
        <v>685</v>
      </c>
      <c r="C92" s="2" t="s">
        <v>180</v>
      </c>
      <c r="D92" s="2" t="s">
        <v>0</v>
      </c>
      <c r="E92" s="2" t="s">
        <v>741</v>
      </c>
      <c r="F92" s="73">
        <v>40126</v>
      </c>
    </row>
    <row r="93" spans="1:6" ht="12.75">
      <c r="A93" s="4" t="s">
        <v>756</v>
      </c>
      <c r="B93" s="3" t="s">
        <v>602</v>
      </c>
      <c r="C93" s="2" t="s">
        <v>180</v>
      </c>
      <c r="D93" s="2" t="s">
        <v>0</v>
      </c>
      <c r="E93" s="2" t="s">
        <v>1282</v>
      </c>
      <c r="F93" s="73">
        <v>41597</v>
      </c>
    </row>
    <row r="94" spans="1:6" ht="12.75">
      <c r="A94" s="4" t="s">
        <v>751</v>
      </c>
      <c r="B94" s="3" t="s">
        <v>660</v>
      </c>
      <c r="C94" s="2" t="s">
        <v>180</v>
      </c>
      <c r="D94" s="2" t="s">
        <v>0</v>
      </c>
      <c r="E94" s="2" t="s">
        <v>720</v>
      </c>
      <c r="F94" s="73">
        <v>40136</v>
      </c>
    </row>
    <row r="95" spans="1:6" ht="12.75">
      <c r="A95" s="34" t="s">
        <v>690</v>
      </c>
      <c r="B95" s="3" t="s">
        <v>660</v>
      </c>
      <c r="C95" s="2" t="s">
        <v>180</v>
      </c>
      <c r="D95" s="2" t="s">
        <v>0</v>
      </c>
      <c r="E95" s="2" t="s">
        <v>720</v>
      </c>
      <c r="F95" s="73">
        <v>40289</v>
      </c>
    </row>
    <row r="96" spans="1:6" ht="12.75">
      <c r="A96" s="34" t="s">
        <v>1060</v>
      </c>
      <c r="B96" s="3" t="s">
        <v>685</v>
      </c>
      <c r="C96" s="2" t="s">
        <v>180</v>
      </c>
      <c r="D96" s="2" t="s">
        <v>0</v>
      </c>
      <c r="E96" s="16" t="s">
        <v>732</v>
      </c>
      <c r="F96" s="73">
        <v>40693</v>
      </c>
    </row>
    <row r="97" spans="1:6" ht="12.75">
      <c r="A97" s="34" t="s">
        <v>481</v>
      </c>
      <c r="B97" s="16" t="s">
        <v>660</v>
      </c>
      <c r="C97" s="2" t="s">
        <v>180</v>
      </c>
      <c r="D97" s="2" t="s">
        <v>0</v>
      </c>
      <c r="E97" s="16" t="s">
        <v>720</v>
      </c>
      <c r="F97" s="73">
        <v>40136</v>
      </c>
    </row>
    <row r="98" spans="1:6" ht="12.75">
      <c r="A98" s="34" t="s">
        <v>742</v>
      </c>
      <c r="B98" s="16" t="s">
        <v>685</v>
      </c>
      <c r="C98" s="2" t="s">
        <v>180</v>
      </c>
      <c r="D98" s="2" t="s">
        <v>0</v>
      </c>
      <c r="E98" s="16" t="s">
        <v>732</v>
      </c>
      <c r="F98" s="73">
        <v>40126</v>
      </c>
    </row>
    <row r="99" spans="1:6" ht="12.75">
      <c r="A99" s="4" t="s">
        <v>857</v>
      </c>
      <c r="B99" s="3" t="s">
        <v>612</v>
      </c>
      <c r="C99" s="2" t="s">
        <v>366</v>
      </c>
      <c r="D99" s="2" t="s">
        <v>0</v>
      </c>
      <c r="E99" s="2" t="s">
        <v>720</v>
      </c>
      <c r="F99" s="73">
        <v>40384</v>
      </c>
    </row>
    <row r="100" spans="1:6" ht="12.75">
      <c r="A100" s="60" t="s">
        <v>695</v>
      </c>
      <c r="B100" s="3" t="s">
        <v>612</v>
      </c>
      <c r="C100" s="2" t="s">
        <v>9</v>
      </c>
      <c r="D100" s="2" t="s">
        <v>0</v>
      </c>
      <c r="E100" s="2"/>
      <c r="F100" s="73">
        <v>40273</v>
      </c>
    </row>
    <row r="101" spans="1:6" ht="12.75">
      <c r="A101" s="4" t="s">
        <v>189</v>
      </c>
      <c r="B101" s="3" t="s">
        <v>612</v>
      </c>
      <c r="C101" s="2" t="s">
        <v>9</v>
      </c>
      <c r="D101" s="2" t="s">
        <v>0</v>
      </c>
      <c r="E101" s="2" t="s">
        <v>1249</v>
      </c>
      <c r="F101" s="73">
        <v>41313</v>
      </c>
    </row>
    <row r="102" spans="1:6" ht="12.75">
      <c r="A102" s="12" t="s">
        <v>699</v>
      </c>
      <c r="B102" s="3" t="s">
        <v>612</v>
      </c>
      <c r="C102" s="2" t="s">
        <v>9</v>
      </c>
      <c r="D102" s="2" t="s">
        <v>0</v>
      </c>
      <c r="E102" s="2" t="s">
        <v>720</v>
      </c>
      <c r="F102" s="73">
        <v>40842</v>
      </c>
    </row>
    <row r="103" spans="1:6" ht="12.75">
      <c r="A103" s="4" t="s">
        <v>373</v>
      </c>
      <c r="B103" s="3" t="s">
        <v>612</v>
      </c>
      <c r="C103" s="2" t="s">
        <v>9</v>
      </c>
      <c r="D103" s="2" t="s">
        <v>0</v>
      </c>
      <c r="E103" s="2" t="s">
        <v>720</v>
      </c>
      <c r="F103" s="73">
        <v>41096</v>
      </c>
    </row>
    <row r="104" spans="1:6" ht="12.75">
      <c r="A104" s="4" t="s">
        <v>856</v>
      </c>
      <c r="B104" s="3" t="s">
        <v>612</v>
      </c>
      <c r="C104" s="2" t="s">
        <v>9</v>
      </c>
      <c r="D104" s="2" t="s">
        <v>0</v>
      </c>
      <c r="E104" s="2" t="s">
        <v>720</v>
      </c>
      <c r="F104" s="73">
        <v>40693</v>
      </c>
    </row>
    <row r="105" spans="1:6" ht="12.75">
      <c r="A105" s="4" t="s">
        <v>505</v>
      </c>
      <c r="B105" s="3" t="s">
        <v>612</v>
      </c>
      <c r="C105" s="2" t="s">
        <v>9</v>
      </c>
      <c r="D105" s="2" t="s">
        <v>0</v>
      </c>
      <c r="E105" s="2" t="s">
        <v>1228</v>
      </c>
      <c r="F105" s="73">
        <v>41203</v>
      </c>
    </row>
    <row r="106" spans="1:6" ht="12.75">
      <c r="A106" s="4" t="s">
        <v>1059</v>
      </c>
      <c r="B106" s="3" t="s">
        <v>685</v>
      </c>
      <c r="C106" s="2" t="s">
        <v>180</v>
      </c>
      <c r="D106" s="2" t="s">
        <v>0</v>
      </c>
      <c r="E106" s="26" t="s">
        <v>732</v>
      </c>
      <c r="F106" s="73">
        <v>40693</v>
      </c>
    </row>
    <row r="107" spans="1:6" ht="12.75">
      <c r="A107" s="4" t="s">
        <v>697</v>
      </c>
      <c r="B107" s="3"/>
      <c r="C107" s="2" t="s">
        <v>180</v>
      </c>
      <c r="D107" s="2" t="s">
        <v>0</v>
      </c>
      <c r="E107" s="2"/>
      <c r="F107" s="73">
        <v>39387</v>
      </c>
    </row>
    <row r="108" spans="1:6" ht="12.75">
      <c r="A108" s="4" t="s">
        <v>372</v>
      </c>
      <c r="B108" s="96" t="s">
        <v>660</v>
      </c>
      <c r="C108" s="2" t="s">
        <v>180</v>
      </c>
      <c r="D108" s="2" t="s">
        <v>0</v>
      </c>
      <c r="E108" s="2" t="s">
        <v>720</v>
      </c>
      <c r="F108" s="73">
        <v>40136</v>
      </c>
    </row>
    <row r="109" spans="1:6" ht="12.75">
      <c r="A109" s="4" t="s">
        <v>691</v>
      </c>
      <c r="B109" s="3" t="s">
        <v>660</v>
      </c>
      <c r="C109" s="11" t="s">
        <v>180</v>
      </c>
      <c r="D109" s="2" t="s">
        <v>0</v>
      </c>
      <c r="E109" s="2" t="s">
        <v>720</v>
      </c>
      <c r="F109" s="73">
        <v>41713</v>
      </c>
    </row>
    <row r="110" spans="1:6" ht="12.75">
      <c r="A110" s="4" t="s">
        <v>692</v>
      </c>
      <c r="B110" s="3" t="s">
        <v>602</v>
      </c>
      <c r="C110" s="11" t="s">
        <v>180</v>
      </c>
      <c r="D110" s="2" t="s">
        <v>0</v>
      </c>
      <c r="E110" s="2" t="s">
        <v>721</v>
      </c>
      <c r="F110" s="73">
        <v>40098</v>
      </c>
    </row>
    <row r="111" spans="1:6" ht="12.75">
      <c r="A111" s="60" t="s">
        <v>611</v>
      </c>
      <c r="B111" s="3" t="s">
        <v>11</v>
      </c>
      <c r="C111" s="16" t="s">
        <v>180</v>
      </c>
      <c r="D111" s="2" t="s">
        <v>0</v>
      </c>
      <c r="E111" s="2"/>
      <c r="F111" s="73">
        <v>39343</v>
      </c>
    </row>
    <row r="112" spans="1:6" ht="12.75">
      <c r="A112" s="4" t="s">
        <v>305</v>
      </c>
      <c r="B112" s="3" t="s">
        <v>660</v>
      </c>
      <c r="C112" s="11" t="s">
        <v>180</v>
      </c>
      <c r="D112" s="2" t="s">
        <v>0</v>
      </c>
      <c r="E112" s="2" t="s">
        <v>720</v>
      </c>
      <c r="F112" s="73">
        <v>39906</v>
      </c>
    </row>
    <row r="113" spans="1:6" ht="12.75">
      <c r="A113" s="4" t="s">
        <v>743</v>
      </c>
      <c r="B113" s="3" t="s">
        <v>685</v>
      </c>
      <c r="C113" s="11" t="s">
        <v>180</v>
      </c>
      <c r="D113" s="2" t="s">
        <v>0</v>
      </c>
      <c r="E113" s="26" t="s">
        <v>732</v>
      </c>
      <c r="F113" s="73">
        <v>41026</v>
      </c>
    </row>
    <row r="114" spans="1:6" ht="12.75">
      <c r="A114" s="60" t="s">
        <v>665</v>
      </c>
      <c r="B114" s="57" t="s">
        <v>615</v>
      </c>
      <c r="C114" s="58" t="s">
        <v>13</v>
      </c>
      <c r="D114" s="16" t="s">
        <v>78</v>
      </c>
      <c r="E114" s="2"/>
      <c r="F114" s="73">
        <v>39374</v>
      </c>
    </row>
    <row r="115" spans="1:6" ht="12.75">
      <c r="A115" s="60" t="s">
        <v>768</v>
      </c>
      <c r="B115" s="3" t="s">
        <v>773</v>
      </c>
      <c r="C115" s="58" t="s">
        <v>13</v>
      </c>
      <c r="D115" s="2" t="s">
        <v>528</v>
      </c>
      <c r="E115" s="2" t="s">
        <v>722</v>
      </c>
      <c r="F115" s="73">
        <v>40107</v>
      </c>
    </row>
    <row r="116" spans="1:6" ht="12.75">
      <c r="A116" s="60" t="s">
        <v>639</v>
      </c>
      <c r="B116" s="3" t="s">
        <v>773</v>
      </c>
      <c r="C116" s="2" t="s">
        <v>13</v>
      </c>
      <c r="D116" s="2" t="s">
        <v>528</v>
      </c>
      <c r="E116" s="2" t="s">
        <v>759</v>
      </c>
      <c r="F116" s="73">
        <v>40109</v>
      </c>
    </row>
    <row r="117" spans="1:6" ht="12.75">
      <c r="A117" s="60" t="s">
        <v>797</v>
      </c>
      <c r="B117" s="3" t="s">
        <v>773</v>
      </c>
      <c r="C117" s="2" t="s">
        <v>13</v>
      </c>
      <c r="D117" s="2" t="s">
        <v>528</v>
      </c>
      <c r="E117" s="2" t="s">
        <v>769</v>
      </c>
      <c r="F117" s="73">
        <v>40107</v>
      </c>
    </row>
    <row r="118" spans="1:6" ht="12.75">
      <c r="A118" s="60" t="s">
        <v>798</v>
      </c>
      <c r="B118" s="3" t="s">
        <v>773</v>
      </c>
      <c r="C118" s="2" t="s">
        <v>13</v>
      </c>
      <c r="D118" s="2" t="s">
        <v>528</v>
      </c>
      <c r="E118" s="2" t="s">
        <v>769</v>
      </c>
      <c r="F118" s="73">
        <v>40095</v>
      </c>
    </row>
    <row r="119" spans="1:6" ht="12.75">
      <c r="A119" s="60" t="s">
        <v>799</v>
      </c>
      <c r="B119" s="3" t="s">
        <v>773</v>
      </c>
      <c r="C119" s="2" t="s">
        <v>13</v>
      </c>
      <c r="D119" s="2" t="s">
        <v>528</v>
      </c>
      <c r="E119" s="2" t="s">
        <v>769</v>
      </c>
      <c r="F119" s="73">
        <v>40107</v>
      </c>
    </row>
    <row r="120" spans="1:6" ht="12.75">
      <c r="A120" s="60" t="s">
        <v>800</v>
      </c>
      <c r="B120" s="3" t="s">
        <v>773</v>
      </c>
      <c r="C120" s="2" t="s">
        <v>13</v>
      </c>
      <c r="D120" s="2" t="s">
        <v>528</v>
      </c>
      <c r="E120" s="2" t="s">
        <v>769</v>
      </c>
      <c r="F120" s="73">
        <v>40107</v>
      </c>
    </row>
    <row r="121" spans="1:6" ht="12.75">
      <c r="A121" s="60" t="s">
        <v>801</v>
      </c>
      <c r="B121" s="3" t="s">
        <v>773</v>
      </c>
      <c r="C121" s="2" t="s">
        <v>13</v>
      </c>
      <c r="D121" s="2" t="s">
        <v>528</v>
      </c>
      <c r="E121" s="2" t="s">
        <v>769</v>
      </c>
      <c r="F121" s="73">
        <v>40817</v>
      </c>
    </row>
    <row r="122" spans="1:6" ht="12.75">
      <c r="A122" s="60" t="s">
        <v>803</v>
      </c>
      <c r="B122" s="3" t="s">
        <v>773</v>
      </c>
      <c r="C122" s="2" t="s">
        <v>13</v>
      </c>
      <c r="D122" s="2" t="s">
        <v>528</v>
      </c>
      <c r="E122" s="2" t="s">
        <v>769</v>
      </c>
      <c r="F122" s="73">
        <v>40095</v>
      </c>
    </row>
    <row r="123" spans="1:6" ht="12.75">
      <c r="A123" s="60" t="s">
        <v>802</v>
      </c>
      <c r="B123" s="3" t="s">
        <v>773</v>
      </c>
      <c r="C123" s="2" t="s">
        <v>13</v>
      </c>
      <c r="D123" s="2" t="s">
        <v>528</v>
      </c>
      <c r="E123" s="2" t="s">
        <v>769</v>
      </c>
      <c r="F123" s="73">
        <v>40095</v>
      </c>
    </row>
    <row r="124" spans="1:6" ht="12.75">
      <c r="A124" s="63" t="s">
        <v>812</v>
      </c>
      <c r="B124" s="11" t="s">
        <v>21</v>
      </c>
      <c r="C124" s="11" t="s">
        <v>13</v>
      </c>
      <c r="D124" s="11" t="s">
        <v>529</v>
      </c>
      <c r="E124" s="11"/>
      <c r="F124" s="73">
        <v>40238</v>
      </c>
    </row>
    <row r="125" spans="1:6" ht="12.75">
      <c r="A125" s="63" t="s">
        <v>813</v>
      </c>
      <c r="B125" s="11" t="s">
        <v>21</v>
      </c>
      <c r="C125" s="11" t="s">
        <v>13</v>
      </c>
      <c r="D125" s="11" t="s">
        <v>529</v>
      </c>
      <c r="E125" s="11"/>
      <c r="F125" s="73">
        <v>40238</v>
      </c>
    </row>
    <row r="126" spans="1:6" ht="12.75">
      <c r="A126" s="34" t="s">
        <v>1104</v>
      </c>
      <c r="B126" s="3" t="s">
        <v>498</v>
      </c>
      <c r="C126" s="11" t="s">
        <v>13</v>
      </c>
      <c r="D126" s="2" t="s">
        <v>76</v>
      </c>
      <c r="E126" s="11" t="s">
        <v>1105</v>
      </c>
      <c r="F126" s="73">
        <v>40800</v>
      </c>
    </row>
    <row r="127" spans="1:6" ht="12.75">
      <c r="A127" s="63" t="s">
        <v>814</v>
      </c>
      <c r="B127" s="11" t="s">
        <v>21</v>
      </c>
      <c r="C127" s="11" t="s">
        <v>13</v>
      </c>
      <c r="D127" s="11" t="s">
        <v>529</v>
      </c>
      <c r="E127" s="11"/>
      <c r="F127" s="73">
        <v>40269</v>
      </c>
    </row>
    <row r="128" spans="1:6" ht="12.75">
      <c r="A128" s="63" t="s">
        <v>815</v>
      </c>
      <c r="B128" s="11" t="s">
        <v>21</v>
      </c>
      <c r="C128" s="11" t="s">
        <v>13</v>
      </c>
      <c r="D128" s="11" t="s">
        <v>529</v>
      </c>
      <c r="E128" s="11"/>
      <c r="F128" s="73">
        <v>40238</v>
      </c>
    </row>
    <row r="129" spans="1:6" ht="12.75">
      <c r="A129" s="63" t="s">
        <v>816</v>
      </c>
      <c r="B129" s="11" t="s">
        <v>21</v>
      </c>
      <c r="C129" s="11" t="s">
        <v>13</v>
      </c>
      <c r="D129" s="11" t="s">
        <v>529</v>
      </c>
      <c r="E129" s="11"/>
      <c r="F129" s="73">
        <v>40269</v>
      </c>
    </row>
    <row r="130" spans="1:6" ht="12.75">
      <c r="A130" s="63" t="s">
        <v>817</v>
      </c>
      <c r="B130" s="11" t="s">
        <v>21</v>
      </c>
      <c r="C130" s="11" t="s">
        <v>13</v>
      </c>
      <c r="D130" s="11" t="s">
        <v>529</v>
      </c>
      <c r="E130" s="11"/>
      <c r="F130" s="73">
        <v>40238</v>
      </c>
    </row>
    <row r="131" spans="1:6" ht="12.75">
      <c r="A131" s="63" t="s">
        <v>818</v>
      </c>
      <c r="B131" s="11" t="s">
        <v>21</v>
      </c>
      <c r="C131" s="11" t="s">
        <v>13</v>
      </c>
      <c r="D131" s="11" t="s">
        <v>529</v>
      </c>
      <c r="E131" s="11"/>
      <c r="F131" s="73">
        <v>40269</v>
      </c>
    </row>
    <row r="132" spans="1:6" ht="12.75">
      <c r="A132" s="60" t="s">
        <v>14</v>
      </c>
      <c r="B132" s="3"/>
      <c r="C132" s="2" t="s">
        <v>13</v>
      </c>
      <c r="D132" s="2" t="s">
        <v>529</v>
      </c>
      <c r="E132" s="2"/>
      <c r="F132" s="73">
        <v>38961</v>
      </c>
    </row>
    <row r="133" spans="1:6" ht="12.75">
      <c r="A133" s="56" t="s">
        <v>899</v>
      </c>
      <c r="B133" s="3" t="s">
        <v>21</v>
      </c>
      <c r="C133" s="2" t="s">
        <v>13</v>
      </c>
      <c r="D133" s="2" t="s">
        <v>529</v>
      </c>
      <c r="E133" s="2" t="s">
        <v>532</v>
      </c>
      <c r="F133" s="73">
        <v>40420</v>
      </c>
    </row>
    <row r="134" spans="1:6" ht="12.75">
      <c r="A134" s="4" t="s">
        <v>16</v>
      </c>
      <c r="B134" s="3" t="s">
        <v>21</v>
      </c>
      <c r="C134" s="2" t="s">
        <v>729</v>
      </c>
      <c r="D134" s="2" t="s">
        <v>529</v>
      </c>
      <c r="E134" s="2" t="s">
        <v>532</v>
      </c>
      <c r="F134" s="73">
        <v>40420</v>
      </c>
    </row>
    <row r="135" spans="1:7" ht="12.75">
      <c r="A135" s="60" t="s">
        <v>483</v>
      </c>
      <c r="B135" s="3" t="s">
        <v>612</v>
      </c>
      <c r="C135" s="2" t="s">
        <v>366</v>
      </c>
      <c r="D135" s="2" t="s">
        <v>0</v>
      </c>
      <c r="E135" s="2" t="s">
        <v>720</v>
      </c>
      <c r="F135" s="73">
        <v>40137</v>
      </c>
      <c r="G135" s="52"/>
    </row>
    <row r="136" spans="1:6" ht="12.75">
      <c r="A136" s="62" t="s">
        <v>471</v>
      </c>
      <c r="B136" s="2" t="s">
        <v>685</v>
      </c>
      <c r="C136" s="26" t="s">
        <v>180</v>
      </c>
      <c r="D136" s="11" t="s">
        <v>0</v>
      </c>
      <c r="E136" s="26" t="s">
        <v>732</v>
      </c>
      <c r="F136" s="73">
        <v>40290</v>
      </c>
    </row>
    <row r="137" spans="1:6" ht="12.75">
      <c r="A137" s="62" t="s">
        <v>601</v>
      </c>
      <c r="B137" s="70" t="s">
        <v>685</v>
      </c>
      <c r="C137" s="11" t="s">
        <v>180</v>
      </c>
      <c r="D137" s="24" t="s">
        <v>0</v>
      </c>
      <c r="E137" s="26" t="s">
        <v>732</v>
      </c>
      <c r="F137" s="73">
        <v>40126</v>
      </c>
    </row>
    <row r="138" spans="1:6" ht="12.75">
      <c r="A138" s="12" t="s">
        <v>733</v>
      </c>
      <c r="B138" s="2" t="s">
        <v>685</v>
      </c>
      <c r="C138" s="11" t="s">
        <v>180</v>
      </c>
      <c r="D138" s="24" t="s">
        <v>0</v>
      </c>
      <c r="E138" s="26" t="s">
        <v>732</v>
      </c>
      <c r="F138" s="73">
        <v>40126</v>
      </c>
    </row>
    <row r="139" spans="1:6" ht="12.75">
      <c r="A139" s="4" t="s">
        <v>68</v>
      </c>
      <c r="B139" s="3" t="s">
        <v>660</v>
      </c>
      <c r="C139" s="11" t="s">
        <v>180</v>
      </c>
      <c r="D139" s="24" t="s">
        <v>0</v>
      </c>
      <c r="E139" s="2"/>
      <c r="F139" s="73">
        <v>39387</v>
      </c>
    </row>
    <row r="140" spans="1:6" ht="12.75">
      <c r="A140" s="60" t="s">
        <v>672</v>
      </c>
      <c r="B140" s="3" t="s">
        <v>660</v>
      </c>
      <c r="C140" s="11" t="s">
        <v>180</v>
      </c>
      <c r="D140" s="24" t="s">
        <v>0</v>
      </c>
      <c r="E140" s="209" t="s">
        <v>1229</v>
      </c>
      <c r="F140" s="73">
        <v>41203</v>
      </c>
    </row>
    <row r="141" spans="1:6" ht="12.75">
      <c r="A141" s="56" t="s">
        <v>853</v>
      </c>
      <c r="B141" s="3" t="s">
        <v>685</v>
      </c>
      <c r="C141" s="11" t="s">
        <v>180</v>
      </c>
      <c r="D141" s="11" t="s">
        <v>0</v>
      </c>
      <c r="E141" s="2" t="s">
        <v>732</v>
      </c>
      <c r="F141" s="73">
        <v>40273</v>
      </c>
    </row>
    <row r="142" spans="1:6" ht="12.75">
      <c r="A142" s="4" t="s">
        <v>270</v>
      </c>
      <c r="B142" s="3" t="s">
        <v>660</v>
      </c>
      <c r="C142" s="11" t="s">
        <v>180</v>
      </c>
      <c r="D142" s="24" t="s">
        <v>0</v>
      </c>
      <c r="E142" s="2" t="s">
        <v>720</v>
      </c>
      <c r="F142" s="73">
        <v>40136</v>
      </c>
    </row>
    <row r="143" spans="1:6" ht="12.75">
      <c r="A143" s="4" t="s">
        <v>18</v>
      </c>
      <c r="B143" s="3" t="s">
        <v>685</v>
      </c>
      <c r="C143" s="11" t="s">
        <v>180</v>
      </c>
      <c r="D143" s="24" t="s">
        <v>0</v>
      </c>
      <c r="E143" s="2" t="s">
        <v>732</v>
      </c>
      <c r="F143" s="73">
        <v>40531</v>
      </c>
    </row>
    <row r="144" spans="1:6" ht="12.75">
      <c r="A144" s="4" t="s">
        <v>19</v>
      </c>
      <c r="B144" s="3" t="s">
        <v>17</v>
      </c>
      <c r="C144" s="2" t="s">
        <v>13</v>
      </c>
      <c r="D144" s="2" t="s">
        <v>529</v>
      </c>
      <c r="E144" s="2" t="s">
        <v>728</v>
      </c>
      <c r="F144" s="73">
        <v>38880</v>
      </c>
    </row>
    <row r="145" spans="1:6" ht="12.75">
      <c r="A145" s="4" t="s">
        <v>20</v>
      </c>
      <c r="B145" s="3" t="s">
        <v>21</v>
      </c>
      <c r="C145" s="2" t="s">
        <v>13</v>
      </c>
      <c r="D145" s="2" t="s">
        <v>529</v>
      </c>
      <c r="E145" s="2" t="s">
        <v>723</v>
      </c>
      <c r="F145" s="73">
        <v>38879</v>
      </c>
    </row>
    <row r="146" spans="1:6" ht="12.75">
      <c r="A146" s="4" t="s">
        <v>22</v>
      </c>
      <c r="B146" s="3"/>
      <c r="C146" s="2" t="s">
        <v>13</v>
      </c>
      <c r="D146" s="2" t="s">
        <v>529</v>
      </c>
      <c r="E146" s="2"/>
      <c r="F146" s="73">
        <v>38962</v>
      </c>
    </row>
    <row r="147" spans="1:6" ht="12.75">
      <c r="A147" s="4" t="s">
        <v>23</v>
      </c>
      <c r="B147" s="3" t="s">
        <v>17</v>
      </c>
      <c r="C147" s="2" t="s">
        <v>13</v>
      </c>
      <c r="D147" s="2" t="s">
        <v>529</v>
      </c>
      <c r="E147" s="2" t="s">
        <v>700</v>
      </c>
      <c r="F147" s="73">
        <v>38880</v>
      </c>
    </row>
    <row r="148" spans="1:6" ht="12.75">
      <c r="A148" s="4" t="s">
        <v>654</v>
      </c>
      <c r="B148" s="3" t="s">
        <v>21</v>
      </c>
      <c r="C148" s="2" t="s">
        <v>729</v>
      </c>
      <c r="D148" s="2" t="s">
        <v>529</v>
      </c>
      <c r="E148" s="2" t="s">
        <v>898</v>
      </c>
      <c r="F148" s="73">
        <v>40481</v>
      </c>
    </row>
    <row r="149" spans="1:6" ht="12.75">
      <c r="A149" s="60" t="s">
        <v>501</v>
      </c>
      <c r="B149" s="3" t="s">
        <v>47</v>
      </c>
      <c r="C149" s="2" t="s">
        <v>13</v>
      </c>
      <c r="D149" s="2" t="s">
        <v>529</v>
      </c>
      <c r="E149" s="2"/>
      <c r="F149" s="73">
        <v>40239</v>
      </c>
    </row>
    <row r="150" spans="1:6" ht="12.75">
      <c r="A150" s="60" t="s">
        <v>500</v>
      </c>
      <c r="B150" s="3" t="s">
        <v>47</v>
      </c>
      <c r="C150" s="2" t="s">
        <v>13</v>
      </c>
      <c r="D150" s="2" t="s">
        <v>529</v>
      </c>
      <c r="E150" s="2"/>
      <c r="F150" s="73">
        <v>40239</v>
      </c>
    </row>
    <row r="151" spans="1:6" ht="12.75">
      <c r="A151" s="56" t="s">
        <v>1251</v>
      </c>
      <c r="B151" s="3"/>
      <c r="C151" s="2" t="s">
        <v>45</v>
      </c>
      <c r="D151" s="2" t="s">
        <v>529</v>
      </c>
      <c r="E151" s="2" t="s">
        <v>1207</v>
      </c>
      <c r="F151" s="73">
        <v>41671</v>
      </c>
    </row>
    <row r="152" spans="1:6" ht="12.75">
      <c r="A152" s="4" t="s">
        <v>295</v>
      </c>
      <c r="B152" s="3" t="s">
        <v>296</v>
      </c>
      <c r="C152" s="2" t="s">
        <v>45</v>
      </c>
      <c r="D152" s="2" t="s">
        <v>529</v>
      </c>
      <c r="E152" s="2" t="s">
        <v>1207</v>
      </c>
      <c r="F152" s="73">
        <v>41306</v>
      </c>
    </row>
    <row r="153" spans="1:6" ht="12.75">
      <c r="A153" s="4" t="s">
        <v>297</v>
      </c>
      <c r="B153" s="3"/>
      <c r="C153" s="2" t="s">
        <v>45</v>
      </c>
      <c r="D153" s="2" t="s">
        <v>529</v>
      </c>
      <c r="E153" s="2"/>
      <c r="F153" s="73">
        <v>39590</v>
      </c>
    </row>
    <row r="154" spans="1:6" ht="12.75">
      <c r="A154" s="4" t="s">
        <v>298</v>
      </c>
      <c r="B154" s="3"/>
      <c r="C154" s="2" t="s">
        <v>45</v>
      </c>
      <c r="D154" s="2" t="s">
        <v>529</v>
      </c>
      <c r="E154" s="2" t="s">
        <v>1207</v>
      </c>
      <c r="F154" s="73">
        <v>41447</v>
      </c>
    </row>
    <row r="155" spans="1:6" ht="12.75">
      <c r="A155" s="4" t="s">
        <v>393</v>
      </c>
      <c r="B155" s="3" t="s">
        <v>30</v>
      </c>
      <c r="C155" s="2" t="s">
        <v>730</v>
      </c>
      <c r="D155" s="2" t="s">
        <v>529</v>
      </c>
      <c r="E155" s="2" t="s">
        <v>731</v>
      </c>
      <c r="F155" s="73">
        <v>40239</v>
      </c>
    </row>
    <row r="156" spans="1:6" ht="12.75">
      <c r="A156" s="4" t="s">
        <v>823</v>
      </c>
      <c r="B156" s="3"/>
      <c r="C156" s="2" t="s">
        <v>730</v>
      </c>
      <c r="D156" s="2" t="s">
        <v>529</v>
      </c>
      <c r="E156" s="2"/>
      <c r="F156" s="73">
        <v>39934</v>
      </c>
    </row>
    <row r="157" spans="1:6" ht="12.75">
      <c r="A157" s="4" t="s">
        <v>824</v>
      </c>
      <c r="B157" s="3"/>
      <c r="C157" s="2" t="s">
        <v>730</v>
      </c>
      <c r="D157" s="2" t="s">
        <v>529</v>
      </c>
      <c r="E157" s="2"/>
      <c r="F157" s="73">
        <v>39995</v>
      </c>
    </row>
    <row r="158" spans="1:6" ht="12.75">
      <c r="A158" s="4" t="s">
        <v>94</v>
      </c>
      <c r="B158" s="3" t="s">
        <v>30</v>
      </c>
      <c r="C158" s="2" t="s">
        <v>9</v>
      </c>
      <c r="D158" s="2" t="s">
        <v>529</v>
      </c>
      <c r="E158" s="2" t="s">
        <v>534</v>
      </c>
      <c r="F158" s="73">
        <v>39618</v>
      </c>
    </row>
    <row r="159" spans="1:6" ht="12.75">
      <c r="A159" s="4" t="s">
        <v>1065</v>
      </c>
      <c r="B159" s="3" t="s">
        <v>30</v>
      </c>
      <c r="C159" s="2" t="s">
        <v>9</v>
      </c>
      <c r="D159" s="2" t="s">
        <v>529</v>
      </c>
      <c r="E159" s="2" t="s">
        <v>1064</v>
      </c>
      <c r="F159" s="73">
        <v>40699</v>
      </c>
    </row>
    <row r="160" spans="1:6" ht="12.75">
      <c r="A160" s="4" t="s">
        <v>93</v>
      </c>
      <c r="B160" s="3" t="s">
        <v>30</v>
      </c>
      <c r="C160" s="2" t="s">
        <v>9</v>
      </c>
      <c r="D160" s="2" t="s">
        <v>529</v>
      </c>
      <c r="E160" s="2" t="s">
        <v>534</v>
      </c>
      <c r="F160" s="73">
        <v>39618</v>
      </c>
    </row>
    <row r="161" spans="1:6" ht="12.75">
      <c r="A161" s="4" t="s">
        <v>29</v>
      </c>
      <c r="B161" s="3" t="s">
        <v>30</v>
      </c>
      <c r="C161" s="2" t="s">
        <v>9</v>
      </c>
      <c r="D161" s="2" t="s">
        <v>529</v>
      </c>
      <c r="E161" s="2" t="s">
        <v>701</v>
      </c>
      <c r="F161" s="73">
        <v>39261</v>
      </c>
    </row>
    <row r="162" spans="1:6" ht="12.75">
      <c r="A162" s="4" t="s">
        <v>1206</v>
      </c>
      <c r="B162" s="3"/>
      <c r="C162" s="2" t="s">
        <v>13</v>
      </c>
      <c r="D162" s="2" t="s">
        <v>529</v>
      </c>
      <c r="E162" s="2" t="s">
        <v>1207</v>
      </c>
      <c r="F162" s="73">
        <v>41074</v>
      </c>
    </row>
    <row r="163" spans="1:6" ht="12.75">
      <c r="A163" s="60" t="s">
        <v>614</v>
      </c>
      <c r="B163" s="21" t="s">
        <v>615</v>
      </c>
      <c r="C163" s="26" t="s">
        <v>13</v>
      </c>
      <c r="D163" s="16" t="s">
        <v>78</v>
      </c>
      <c r="E163" s="2"/>
      <c r="F163" s="73">
        <v>39543</v>
      </c>
    </row>
    <row r="164" spans="1:6" ht="12.75">
      <c r="A164" s="60" t="s">
        <v>640</v>
      </c>
      <c r="B164" s="3"/>
      <c r="C164" s="2" t="s">
        <v>38</v>
      </c>
      <c r="D164" s="2" t="s">
        <v>37</v>
      </c>
      <c r="E164" s="2"/>
      <c r="F164" s="73">
        <v>39247</v>
      </c>
    </row>
    <row r="165" spans="1:6" ht="12.75">
      <c r="A165" s="60" t="s">
        <v>641</v>
      </c>
      <c r="B165" s="3" t="s">
        <v>682</v>
      </c>
      <c r="C165" s="2" t="s">
        <v>38</v>
      </c>
      <c r="D165" s="2" t="s">
        <v>37</v>
      </c>
      <c r="E165" s="2"/>
      <c r="F165" s="73">
        <v>38853</v>
      </c>
    </row>
    <row r="166" spans="1:6" ht="12.75">
      <c r="A166" s="60" t="s">
        <v>642</v>
      </c>
      <c r="B166" s="3" t="s">
        <v>682</v>
      </c>
      <c r="C166" s="2" t="s">
        <v>38</v>
      </c>
      <c r="D166" s="2" t="s">
        <v>37</v>
      </c>
      <c r="E166" s="2"/>
      <c r="F166" s="73">
        <v>38861</v>
      </c>
    </row>
    <row r="167" spans="1:6" ht="12.75">
      <c r="A167" s="60" t="s">
        <v>643</v>
      </c>
      <c r="B167" s="53"/>
      <c r="C167" s="2" t="s">
        <v>38</v>
      </c>
      <c r="D167" s="2" t="s">
        <v>37</v>
      </c>
      <c r="E167" s="2"/>
      <c r="F167" s="73">
        <v>39941</v>
      </c>
    </row>
    <row r="168" spans="1:6" ht="12.75">
      <c r="A168" s="60" t="s">
        <v>644</v>
      </c>
      <c r="B168" s="3" t="s">
        <v>55</v>
      </c>
      <c r="C168" s="2" t="s">
        <v>38</v>
      </c>
      <c r="D168" s="2" t="s">
        <v>37</v>
      </c>
      <c r="E168" s="2" t="s">
        <v>711</v>
      </c>
      <c r="F168" s="73">
        <v>39344</v>
      </c>
    </row>
    <row r="169" spans="1:6" ht="12.75">
      <c r="A169" s="60" t="s">
        <v>645</v>
      </c>
      <c r="B169" s="3" t="s">
        <v>680</v>
      </c>
      <c r="C169" s="2" t="s">
        <v>38</v>
      </c>
      <c r="D169" s="2" t="s">
        <v>37</v>
      </c>
      <c r="E169" s="2"/>
      <c r="F169" s="73">
        <v>39344</v>
      </c>
    </row>
    <row r="170" spans="1:6" ht="12.75">
      <c r="A170" s="60" t="s">
        <v>646</v>
      </c>
      <c r="B170" s="3" t="s">
        <v>680</v>
      </c>
      <c r="C170" s="2" t="s">
        <v>38</v>
      </c>
      <c r="D170" s="2" t="s">
        <v>37</v>
      </c>
      <c r="E170" s="2"/>
      <c r="F170" s="73">
        <v>39344</v>
      </c>
    </row>
    <row r="171" spans="1:6" ht="12.75">
      <c r="A171" s="60" t="s">
        <v>647</v>
      </c>
      <c r="B171" s="21" t="s">
        <v>681</v>
      </c>
      <c r="C171" s="2" t="s">
        <v>9</v>
      </c>
      <c r="D171" s="2" t="s">
        <v>37</v>
      </c>
      <c r="E171" s="2" t="s">
        <v>710</v>
      </c>
      <c r="F171" s="73">
        <v>41223</v>
      </c>
    </row>
    <row r="172" spans="1:6" ht="12.75">
      <c r="A172" s="60" t="s">
        <v>648</v>
      </c>
      <c r="B172" s="3" t="s">
        <v>681</v>
      </c>
      <c r="C172" s="2" t="s">
        <v>9</v>
      </c>
      <c r="D172" s="2" t="s">
        <v>37</v>
      </c>
      <c r="E172" s="2"/>
      <c r="F172" s="73">
        <v>39115</v>
      </c>
    </row>
    <row r="173" spans="1:6" ht="12.75">
      <c r="A173" s="60" t="s">
        <v>649</v>
      </c>
      <c r="B173" s="21" t="s">
        <v>681</v>
      </c>
      <c r="C173" s="2" t="s">
        <v>9</v>
      </c>
      <c r="D173" s="2" t="s">
        <v>37</v>
      </c>
      <c r="E173" s="2"/>
      <c r="F173" s="73">
        <v>39904</v>
      </c>
    </row>
    <row r="174" spans="1:6" ht="12.75">
      <c r="A174" s="56" t="s">
        <v>1278</v>
      </c>
      <c r="B174" s="21"/>
      <c r="C174" s="178" t="s">
        <v>45</v>
      </c>
      <c r="D174" s="178" t="s">
        <v>529</v>
      </c>
      <c r="E174" s="178" t="s">
        <v>1277</v>
      </c>
      <c r="F174" s="73">
        <v>41474</v>
      </c>
    </row>
    <row r="175" spans="1:6" ht="12.75">
      <c r="A175" s="56" t="s">
        <v>1188</v>
      </c>
      <c r="B175" s="179" t="s">
        <v>52</v>
      </c>
      <c r="C175" s="2" t="s">
        <v>45</v>
      </c>
      <c r="D175" s="2" t="s">
        <v>529</v>
      </c>
      <c r="E175" s="178" t="s">
        <v>1277</v>
      </c>
      <c r="F175" s="73">
        <v>41447</v>
      </c>
    </row>
    <row r="176" spans="1:6" ht="12.75">
      <c r="A176" s="62" t="s">
        <v>95</v>
      </c>
      <c r="B176" s="3" t="s">
        <v>52</v>
      </c>
      <c r="C176" s="2" t="s">
        <v>45</v>
      </c>
      <c r="D176" s="2" t="s">
        <v>529</v>
      </c>
      <c r="E176" s="2" t="s">
        <v>1064</v>
      </c>
      <c r="F176" s="73">
        <v>40699</v>
      </c>
    </row>
    <row r="177" spans="1:6" ht="12.75">
      <c r="A177" s="4" t="s">
        <v>368</v>
      </c>
      <c r="B177" s="3" t="s">
        <v>52</v>
      </c>
      <c r="C177" s="2" t="s">
        <v>45</v>
      </c>
      <c r="D177" s="2" t="s">
        <v>529</v>
      </c>
      <c r="E177" s="2" t="s">
        <v>1032</v>
      </c>
      <c r="F177" s="73">
        <v>40672</v>
      </c>
    </row>
    <row r="178" spans="1:6" ht="12.75">
      <c r="A178" s="4" t="s">
        <v>1186</v>
      </c>
      <c r="B178" s="3" t="s">
        <v>52</v>
      </c>
      <c r="C178" s="2" t="s">
        <v>45</v>
      </c>
      <c r="D178" s="2" t="s">
        <v>529</v>
      </c>
      <c r="E178" s="2" t="s">
        <v>1187</v>
      </c>
      <c r="F178" s="73">
        <v>41000</v>
      </c>
    </row>
    <row r="179" spans="1:6" ht="12.75">
      <c r="A179" s="4" t="s">
        <v>1192</v>
      </c>
      <c r="B179" s="3" t="s">
        <v>47</v>
      </c>
      <c r="C179" s="2" t="s">
        <v>45</v>
      </c>
      <c r="D179" s="2" t="s">
        <v>529</v>
      </c>
      <c r="E179" s="2" t="s">
        <v>1207</v>
      </c>
      <c r="F179" s="73">
        <v>41447</v>
      </c>
    </row>
    <row r="180" spans="1:6" ht="12.75">
      <c r="A180" s="60" t="s">
        <v>629</v>
      </c>
      <c r="B180" s="3"/>
      <c r="C180" s="16" t="s">
        <v>45</v>
      </c>
      <c r="D180" s="16" t="s">
        <v>529</v>
      </c>
      <c r="E180" s="2" t="s">
        <v>1207</v>
      </c>
      <c r="F180" s="73">
        <v>41447</v>
      </c>
    </row>
    <row r="181" spans="1:6" ht="12.75">
      <c r="A181" s="4" t="s">
        <v>44</v>
      </c>
      <c r="B181" s="3"/>
      <c r="C181" s="2" t="s">
        <v>45</v>
      </c>
      <c r="D181" s="2" t="s">
        <v>529</v>
      </c>
      <c r="E181" s="2"/>
      <c r="F181" s="73">
        <v>38848</v>
      </c>
    </row>
    <row r="182" spans="1:6" ht="12.75">
      <c r="A182" s="4" t="s">
        <v>1189</v>
      </c>
      <c r="B182" s="3" t="s">
        <v>47</v>
      </c>
      <c r="C182" s="2" t="s">
        <v>45</v>
      </c>
      <c r="D182" s="2" t="s">
        <v>529</v>
      </c>
      <c r="E182" s="2" t="s">
        <v>1190</v>
      </c>
      <c r="F182" s="73">
        <v>41032</v>
      </c>
    </row>
    <row r="183" spans="1:6" ht="12.75">
      <c r="A183" s="4" t="s">
        <v>1191</v>
      </c>
      <c r="B183" s="3" t="s">
        <v>47</v>
      </c>
      <c r="C183" s="2" t="s">
        <v>45</v>
      </c>
      <c r="D183" s="2" t="s">
        <v>529</v>
      </c>
      <c r="E183" s="2"/>
      <c r="F183" s="73">
        <v>41032</v>
      </c>
    </row>
    <row r="184" spans="1:6" ht="12.75">
      <c r="A184" s="4" t="s">
        <v>1292</v>
      </c>
      <c r="B184" s="3" t="s">
        <v>47</v>
      </c>
      <c r="C184" s="2" t="s">
        <v>45</v>
      </c>
      <c r="D184" s="2" t="s">
        <v>529</v>
      </c>
      <c r="E184" s="2" t="s">
        <v>1293</v>
      </c>
      <c r="F184" s="73">
        <v>41671</v>
      </c>
    </row>
    <row r="185" spans="1:6" ht="12.75">
      <c r="A185" s="4" t="s">
        <v>819</v>
      </c>
      <c r="B185" s="3" t="s">
        <v>47</v>
      </c>
      <c r="C185" s="2" t="s">
        <v>45</v>
      </c>
      <c r="D185" s="2" t="s">
        <v>529</v>
      </c>
      <c r="E185" s="2" t="s">
        <v>724</v>
      </c>
      <c r="F185" s="73">
        <v>40353</v>
      </c>
    </row>
    <row r="186" spans="1:6" ht="12.75">
      <c r="A186" s="4" t="s">
        <v>820</v>
      </c>
      <c r="B186" s="3" t="s">
        <v>47</v>
      </c>
      <c r="C186" s="2" t="s">
        <v>45</v>
      </c>
      <c r="D186" s="2" t="s">
        <v>529</v>
      </c>
      <c r="E186" s="2" t="s">
        <v>724</v>
      </c>
      <c r="F186" s="73">
        <v>40353</v>
      </c>
    </row>
    <row r="187" spans="1:6" ht="12.75">
      <c r="A187" s="60" t="s">
        <v>46</v>
      </c>
      <c r="B187" s="3" t="s">
        <v>47</v>
      </c>
      <c r="C187" s="2" t="s">
        <v>45</v>
      </c>
      <c r="D187" s="2" t="s">
        <v>529</v>
      </c>
      <c r="E187" s="2" t="s">
        <v>724</v>
      </c>
      <c r="F187" s="73">
        <v>39253</v>
      </c>
    </row>
    <row r="188" spans="1:6" ht="12.75">
      <c r="A188" s="60" t="s">
        <v>617</v>
      </c>
      <c r="B188" s="3" t="s">
        <v>681</v>
      </c>
      <c r="C188" s="2" t="s">
        <v>9</v>
      </c>
      <c r="D188" s="2" t="s">
        <v>37</v>
      </c>
      <c r="E188" s="209" t="s">
        <v>1279</v>
      </c>
      <c r="F188" s="73">
        <v>41537</v>
      </c>
    </row>
    <row r="189" spans="1:6" ht="12.75">
      <c r="A189" s="62" t="s">
        <v>618</v>
      </c>
      <c r="B189" s="3" t="s">
        <v>681</v>
      </c>
      <c r="C189" s="2" t="s">
        <v>9</v>
      </c>
      <c r="D189" s="2" t="s">
        <v>37</v>
      </c>
      <c r="E189" s="2"/>
      <c r="F189" s="73">
        <v>39940</v>
      </c>
    </row>
    <row r="190" spans="1:6" ht="12.75">
      <c r="A190" s="60" t="s">
        <v>619</v>
      </c>
      <c r="B190" s="3" t="s">
        <v>681</v>
      </c>
      <c r="C190" s="11" t="s">
        <v>9</v>
      </c>
      <c r="D190" s="2" t="s">
        <v>37</v>
      </c>
      <c r="E190" s="11" t="s">
        <v>705</v>
      </c>
      <c r="F190" s="73">
        <v>39704</v>
      </c>
    </row>
    <row r="191" spans="1:6" ht="12.75">
      <c r="A191" s="60" t="s">
        <v>620</v>
      </c>
      <c r="B191" s="3" t="s">
        <v>681</v>
      </c>
      <c r="C191" s="2" t="s">
        <v>9</v>
      </c>
      <c r="D191" s="2" t="s">
        <v>37</v>
      </c>
      <c r="E191" s="209" t="s">
        <v>706</v>
      </c>
      <c r="F191" s="73">
        <v>40013</v>
      </c>
    </row>
    <row r="192" spans="1:6" ht="12.75">
      <c r="A192" s="60" t="s">
        <v>621</v>
      </c>
      <c r="B192" s="3" t="s">
        <v>681</v>
      </c>
      <c r="C192" s="2" t="s">
        <v>9</v>
      </c>
      <c r="D192" s="2" t="s">
        <v>37</v>
      </c>
      <c r="E192" s="2" t="s">
        <v>707</v>
      </c>
      <c r="F192" s="73">
        <v>40868</v>
      </c>
    </row>
    <row r="193" spans="1:6" ht="12.75">
      <c r="A193" s="60" t="s">
        <v>622</v>
      </c>
      <c r="B193" s="3" t="s">
        <v>681</v>
      </c>
      <c r="C193" s="2" t="s">
        <v>9</v>
      </c>
      <c r="D193" s="2" t="s">
        <v>37</v>
      </c>
      <c r="E193" s="2" t="s">
        <v>1294</v>
      </c>
      <c r="F193" s="73">
        <v>41740</v>
      </c>
    </row>
    <row r="194" spans="1:6" ht="12.75">
      <c r="A194" s="60" t="s">
        <v>623</v>
      </c>
      <c r="B194" s="3" t="s">
        <v>681</v>
      </c>
      <c r="C194" s="2" t="s">
        <v>9</v>
      </c>
      <c r="D194" s="2" t="s">
        <v>37</v>
      </c>
      <c r="E194" s="2" t="s">
        <v>707</v>
      </c>
      <c r="F194" s="73">
        <v>40848</v>
      </c>
    </row>
    <row r="195" spans="1:7" ht="12.75">
      <c r="A195" s="60" t="s">
        <v>624</v>
      </c>
      <c r="B195" s="3" t="s">
        <v>681</v>
      </c>
      <c r="C195" s="2" t="s">
        <v>9</v>
      </c>
      <c r="D195" s="2" t="s">
        <v>37</v>
      </c>
      <c r="E195" s="2" t="s">
        <v>708</v>
      </c>
      <c r="F195" s="73">
        <v>39375</v>
      </c>
      <c r="G195" s="45"/>
    </row>
    <row r="196" spans="1:6" ht="12.75">
      <c r="A196" s="60" t="s">
        <v>625</v>
      </c>
      <c r="B196" s="3" t="s">
        <v>681</v>
      </c>
      <c r="C196" s="2" t="s">
        <v>9</v>
      </c>
      <c r="D196" s="2" t="s">
        <v>37</v>
      </c>
      <c r="E196" s="2" t="s">
        <v>707</v>
      </c>
      <c r="F196" s="73">
        <v>39417</v>
      </c>
    </row>
    <row r="197" spans="1:6" ht="12.75">
      <c r="A197" s="60" t="s">
        <v>626</v>
      </c>
      <c r="B197" s="3" t="s">
        <v>681</v>
      </c>
      <c r="C197" s="2" t="s">
        <v>9</v>
      </c>
      <c r="D197" s="2" t="s">
        <v>37</v>
      </c>
      <c r="E197" s="2" t="s">
        <v>710</v>
      </c>
      <c r="F197" s="73">
        <v>39375</v>
      </c>
    </row>
    <row r="198" spans="1:6" ht="12.75">
      <c r="A198" s="60" t="s">
        <v>627</v>
      </c>
      <c r="B198" s="3" t="s">
        <v>681</v>
      </c>
      <c r="C198" s="2" t="s">
        <v>9</v>
      </c>
      <c r="D198" s="2" t="s">
        <v>37</v>
      </c>
      <c r="E198" s="2" t="s">
        <v>1230</v>
      </c>
      <c r="F198" s="73">
        <v>41223</v>
      </c>
    </row>
    <row r="199" spans="1:6" ht="12.75">
      <c r="A199" s="60" t="s">
        <v>628</v>
      </c>
      <c r="B199" s="3" t="s">
        <v>681</v>
      </c>
      <c r="C199" s="2" t="s">
        <v>9</v>
      </c>
      <c r="D199" s="2" t="s">
        <v>37</v>
      </c>
      <c r="E199" s="2" t="s">
        <v>709</v>
      </c>
      <c r="F199" s="73">
        <v>39338</v>
      </c>
    </row>
    <row r="200" spans="1:6" ht="12.75">
      <c r="A200" s="60" t="s">
        <v>51</v>
      </c>
      <c r="B200" s="3" t="s">
        <v>52</v>
      </c>
      <c r="C200" s="2" t="s">
        <v>45</v>
      </c>
      <c r="D200" s="2" t="s">
        <v>529</v>
      </c>
      <c r="E200" s="2" t="s">
        <v>1207</v>
      </c>
      <c r="F200" s="73">
        <v>41447</v>
      </c>
    </row>
    <row r="201" spans="1:6" ht="12.75">
      <c r="A201" s="4" t="s">
        <v>96</v>
      </c>
      <c r="B201" s="3" t="s">
        <v>52</v>
      </c>
      <c r="C201" s="2" t="s">
        <v>45</v>
      </c>
      <c r="D201" s="2" t="s">
        <v>529</v>
      </c>
      <c r="E201" s="2" t="s">
        <v>1306</v>
      </c>
      <c r="F201" s="73">
        <v>41783</v>
      </c>
    </row>
    <row r="202" spans="1:6" ht="12.75">
      <c r="A202" s="60" t="s">
        <v>53</v>
      </c>
      <c r="B202" s="3" t="s">
        <v>47</v>
      </c>
      <c r="C202" s="2" t="s">
        <v>45</v>
      </c>
      <c r="D202" s="2" t="s">
        <v>529</v>
      </c>
      <c r="E202" s="2" t="s">
        <v>829</v>
      </c>
      <c r="F202" s="73">
        <v>40353</v>
      </c>
    </row>
    <row r="203" spans="1:6" ht="12.75">
      <c r="A203" s="60" t="s">
        <v>821</v>
      </c>
      <c r="B203" s="3" t="s">
        <v>47</v>
      </c>
      <c r="C203" s="2" t="s">
        <v>45</v>
      </c>
      <c r="D203" s="2" t="s">
        <v>529</v>
      </c>
      <c r="E203" s="2" t="s">
        <v>829</v>
      </c>
      <c r="F203" s="73">
        <v>40353</v>
      </c>
    </row>
    <row r="204" spans="1:6" ht="12.75">
      <c r="A204" s="4" t="s">
        <v>72</v>
      </c>
      <c r="B204" s="3" t="s">
        <v>73</v>
      </c>
      <c r="C204" s="2" t="s">
        <v>45</v>
      </c>
      <c r="D204" s="2" t="s">
        <v>529</v>
      </c>
      <c r="E204" s="10" t="s">
        <v>533</v>
      </c>
      <c r="F204" s="73">
        <v>41447</v>
      </c>
    </row>
    <row r="205" spans="1:6" ht="12.75">
      <c r="A205" s="4" t="s">
        <v>1276</v>
      </c>
      <c r="B205" s="3"/>
      <c r="C205" s="2" t="s">
        <v>45</v>
      </c>
      <c r="D205" s="2" t="s">
        <v>529</v>
      </c>
      <c r="E205" s="169" t="s">
        <v>1277</v>
      </c>
      <c r="F205" s="73">
        <v>41447</v>
      </c>
    </row>
    <row r="206" spans="1:6" ht="12.75">
      <c r="A206" s="4" t="s">
        <v>822</v>
      </c>
      <c r="B206" s="3" t="s">
        <v>47</v>
      </c>
      <c r="C206" s="2" t="s">
        <v>45</v>
      </c>
      <c r="D206" s="2" t="s">
        <v>529</v>
      </c>
      <c r="E206" s="39" t="s">
        <v>829</v>
      </c>
      <c r="F206" s="73">
        <v>40353</v>
      </c>
    </row>
    <row r="207" spans="1:6" ht="12.75">
      <c r="A207" s="60" t="s">
        <v>54</v>
      </c>
      <c r="B207" s="3" t="s">
        <v>52</v>
      </c>
      <c r="C207" s="2" t="s">
        <v>45</v>
      </c>
      <c r="D207" s="2" t="s">
        <v>529</v>
      </c>
      <c r="E207" s="2" t="s">
        <v>1307</v>
      </c>
      <c r="F207" s="73">
        <v>41783</v>
      </c>
    </row>
    <row r="208" spans="1:6" ht="12.75">
      <c r="A208" s="56" t="s">
        <v>1210</v>
      </c>
      <c r="B208" s="3" t="s">
        <v>1211</v>
      </c>
      <c r="C208" s="2" t="s">
        <v>13</v>
      </c>
      <c r="D208" s="2" t="s">
        <v>529</v>
      </c>
      <c r="E208" s="2" t="s">
        <v>1207</v>
      </c>
      <c r="F208" s="73">
        <v>41003</v>
      </c>
    </row>
    <row r="209" spans="1:6" ht="12.75">
      <c r="A209" s="56" t="s">
        <v>1028</v>
      </c>
      <c r="B209" s="3" t="s">
        <v>52</v>
      </c>
      <c r="C209" s="2" t="s">
        <v>45</v>
      </c>
      <c r="D209" s="2" t="s">
        <v>529</v>
      </c>
      <c r="E209" s="2" t="s">
        <v>1029</v>
      </c>
      <c r="F209" s="73">
        <v>40683</v>
      </c>
    </row>
    <row r="210" spans="1:6" ht="12.75">
      <c r="A210" s="56" t="s">
        <v>1200</v>
      </c>
      <c r="B210" s="3" t="s">
        <v>296</v>
      </c>
      <c r="C210" s="2" t="s">
        <v>45</v>
      </c>
      <c r="D210" s="2" t="s">
        <v>529</v>
      </c>
      <c r="E210" s="2" t="s">
        <v>1201</v>
      </c>
      <c r="F210" s="73">
        <v>41078</v>
      </c>
    </row>
    <row r="211" spans="1:6" ht="12.75">
      <c r="A211" s="56" t="s">
        <v>1209</v>
      </c>
      <c r="B211" s="3"/>
      <c r="C211" s="2" t="s">
        <v>45</v>
      </c>
      <c r="D211" s="2" t="s">
        <v>529</v>
      </c>
      <c r="E211" s="2" t="s">
        <v>1201</v>
      </c>
      <c r="F211" s="73">
        <v>41240</v>
      </c>
    </row>
    <row r="212" spans="1:6" ht="12.75">
      <c r="A212" s="56" t="s">
        <v>1027</v>
      </c>
      <c r="B212" s="3" t="s">
        <v>52</v>
      </c>
      <c r="C212" s="2" t="s">
        <v>45</v>
      </c>
      <c r="D212" s="2" t="s">
        <v>529</v>
      </c>
      <c r="E212" s="2" t="s">
        <v>1029</v>
      </c>
      <c r="F212" s="73">
        <v>40664</v>
      </c>
    </row>
    <row r="213" spans="1:6" ht="12.75">
      <c r="A213" s="56" t="s">
        <v>1212</v>
      </c>
      <c r="B213" s="3"/>
      <c r="C213" s="2" t="s">
        <v>9</v>
      </c>
      <c r="D213" s="2" t="s">
        <v>529</v>
      </c>
      <c r="E213" s="2" t="s">
        <v>1207</v>
      </c>
      <c r="F213" s="73">
        <v>41038</v>
      </c>
    </row>
    <row r="214" spans="1:6" ht="12.75">
      <c r="A214" s="4" t="s">
        <v>825</v>
      </c>
      <c r="B214" s="3"/>
      <c r="C214" s="2" t="s">
        <v>730</v>
      </c>
      <c r="D214" s="2" t="s">
        <v>529</v>
      </c>
      <c r="E214" s="2" t="s">
        <v>1207</v>
      </c>
      <c r="F214" s="73">
        <v>41038</v>
      </c>
    </row>
    <row r="215" spans="1:6" ht="12.75">
      <c r="A215" s="60" t="s">
        <v>56</v>
      </c>
      <c r="B215" s="3" t="s">
        <v>612</v>
      </c>
      <c r="C215" s="2" t="s">
        <v>366</v>
      </c>
      <c r="D215" s="2" t="s">
        <v>0</v>
      </c>
      <c r="E215" s="2" t="s">
        <v>720</v>
      </c>
      <c r="F215" s="73">
        <v>41203</v>
      </c>
    </row>
    <row r="216" spans="1:6" ht="12.75">
      <c r="A216" s="4" t="s">
        <v>698</v>
      </c>
      <c r="B216" s="3" t="s">
        <v>612</v>
      </c>
      <c r="C216" s="2" t="s">
        <v>366</v>
      </c>
      <c r="D216" s="2" t="s">
        <v>0</v>
      </c>
      <c r="E216" s="2" t="s">
        <v>720</v>
      </c>
      <c r="F216" s="73">
        <v>40137</v>
      </c>
    </row>
    <row r="217" spans="1:6" ht="12.75">
      <c r="A217" s="4" t="s">
        <v>693</v>
      </c>
      <c r="B217" s="3" t="s">
        <v>602</v>
      </c>
      <c r="C217" s="2" t="s">
        <v>180</v>
      </c>
      <c r="D217" s="2" t="s">
        <v>0</v>
      </c>
      <c r="E217" s="2" t="s">
        <v>721</v>
      </c>
      <c r="F217" s="73">
        <v>39778</v>
      </c>
    </row>
    <row r="218" spans="1:6" ht="12.75">
      <c r="A218" s="4" t="s">
        <v>304</v>
      </c>
      <c r="B218" s="3" t="s">
        <v>660</v>
      </c>
      <c r="C218" s="11" t="s">
        <v>180</v>
      </c>
      <c r="D218" s="2" t="s">
        <v>0</v>
      </c>
      <c r="E218" s="2" t="s">
        <v>720</v>
      </c>
      <c r="F218" s="73">
        <v>40136</v>
      </c>
    </row>
    <row r="219" spans="1:6" ht="12.75">
      <c r="A219" s="4" t="s">
        <v>1246</v>
      </c>
      <c r="B219" s="3" t="s">
        <v>1247</v>
      </c>
      <c r="C219" s="11" t="s">
        <v>180</v>
      </c>
      <c r="D219" s="2" t="s">
        <v>0</v>
      </c>
      <c r="E219" s="2" t="s">
        <v>1242</v>
      </c>
      <c r="F219" s="73">
        <v>41319</v>
      </c>
    </row>
    <row r="220" spans="1:6" ht="12.75">
      <c r="A220" s="4" t="s">
        <v>752</v>
      </c>
      <c r="B220" s="3" t="s">
        <v>685</v>
      </c>
      <c r="C220" s="11" t="s">
        <v>180</v>
      </c>
      <c r="D220" s="2" t="s">
        <v>0</v>
      </c>
      <c r="E220" s="209" t="s">
        <v>1280</v>
      </c>
      <c r="F220" s="73">
        <v>41609</v>
      </c>
    </row>
    <row r="221" spans="1:6" ht="12.75">
      <c r="A221" s="4" t="s">
        <v>744</v>
      </c>
      <c r="B221" s="3" t="s">
        <v>685</v>
      </c>
      <c r="C221" s="11" t="s">
        <v>180</v>
      </c>
      <c r="D221" s="2" t="s">
        <v>0</v>
      </c>
      <c r="E221" s="2" t="s">
        <v>732</v>
      </c>
      <c r="F221" s="73">
        <v>40126</v>
      </c>
    </row>
    <row r="222" spans="1:6" ht="12.75">
      <c r="A222" s="4" t="s">
        <v>470</v>
      </c>
      <c r="B222" s="3" t="s">
        <v>660</v>
      </c>
      <c r="C222" s="11" t="s">
        <v>180</v>
      </c>
      <c r="D222" s="2" t="s">
        <v>0</v>
      </c>
      <c r="E222" s="2" t="s">
        <v>720</v>
      </c>
      <c r="F222" s="73">
        <v>40273</v>
      </c>
    </row>
    <row r="223" spans="1:6" ht="12.75">
      <c r="A223" s="4" t="s">
        <v>367</v>
      </c>
      <c r="B223" s="3" t="s">
        <v>660</v>
      </c>
      <c r="C223" s="11" t="s">
        <v>180</v>
      </c>
      <c r="D223" s="2" t="s">
        <v>0</v>
      </c>
      <c r="E223" s="2" t="s">
        <v>720</v>
      </c>
      <c r="F223" s="73">
        <v>40136</v>
      </c>
    </row>
    <row r="224" spans="1:6" ht="12.75">
      <c r="A224" s="60" t="s">
        <v>616</v>
      </c>
      <c r="B224" s="3" t="s">
        <v>774</v>
      </c>
      <c r="C224" s="2" t="s">
        <v>13</v>
      </c>
      <c r="D224" s="2" t="s">
        <v>528</v>
      </c>
      <c r="E224" s="2" t="s">
        <v>769</v>
      </c>
      <c r="F224" s="73">
        <v>40095</v>
      </c>
    </row>
    <row r="225" spans="1:6" ht="12.75">
      <c r="A225" s="56" t="s">
        <v>1119</v>
      </c>
      <c r="B225" s="179" t="s">
        <v>774</v>
      </c>
      <c r="C225" s="178" t="s">
        <v>13</v>
      </c>
      <c r="D225" s="178" t="s">
        <v>528</v>
      </c>
      <c r="E225" s="178" t="s">
        <v>759</v>
      </c>
      <c r="F225" s="73">
        <v>40839</v>
      </c>
    </row>
    <row r="226" spans="1:6" ht="12.75">
      <c r="A226" s="60" t="s">
        <v>770</v>
      </c>
      <c r="B226" s="3" t="s">
        <v>771</v>
      </c>
      <c r="C226" s="2" t="s">
        <v>13</v>
      </c>
      <c r="D226" s="2" t="s">
        <v>528</v>
      </c>
      <c r="E226" s="2" t="s">
        <v>769</v>
      </c>
      <c r="F226" s="73">
        <v>40095</v>
      </c>
    </row>
    <row r="227" spans="1:6" ht="12.75">
      <c r="A227" s="60" t="s">
        <v>650</v>
      </c>
      <c r="B227" s="11" t="s">
        <v>774</v>
      </c>
      <c r="C227" s="11" t="s">
        <v>13</v>
      </c>
      <c r="D227" s="11" t="s">
        <v>528</v>
      </c>
      <c r="E227" s="2" t="s">
        <v>769</v>
      </c>
      <c r="F227" s="73">
        <v>40107</v>
      </c>
    </row>
    <row r="228" spans="1:6" ht="12.75">
      <c r="A228" s="60" t="s">
        <v>776</v>
      </c>
      <c r="B228" s="11" t="s">
        <v>771</v>
      </c>
      <c r="C228" s="11" t="s">
        <v>13</v>
      </c>
      <c r="D228" s="11" t="s">
        <v>528</v>
      </c>
      <c r="E228" s="2" t="s">
        <v>778</v>
      </c>
      <c r="F228" s="73">
        <v>40817</v>
      </c>
    </row>
    <row r="229" spans="1:6" ht="12.75">
      <c r="A229" s="60" t="s">
        <v>775</v>
      </c>
      <c r="B229" s="11" t="s">
        <v>771</v>
      </c>
      <c r="C229" s="11" t="s">
        <v>13</v>
      </c>
      <c r="D229" s="11" t="s">
        <v>528</v>
      </c>
      <c r="E229" s="2" t="s">
        <v>769</v>
      </c>
      <c r="F229" s="73">
        <v>40095</v>
      </c>
    </row>
    <row r="230" spans="1:6" ht="12.75">
      <c r="A230" s="60" t="s">
        <v>777</v>
      </c>
      <c r="B230" s="11" t="s">
        <v>774</v>
      </c>
      <c r="C230" s="11" t="s">
        <v>13</v>
      </c>
      <c r="D230" s="11" t="s">
        <v>528</v>
      </c>
      <c r="E230" s="2" t="s">
        <v>769</v>
      </c>
      <c r="F230" s="73">
        <v>40107</v>
      </c>
    </row>
    <row r="231" spans="1:6" ht="12.75">
      <c r="A231" s="60" t="s">
        <v>779</v>
      </c>
      <c r="B231" s="11" t="s">
        <v>773</v>
      </c>
      <c r="C231" s="11" t="s">
        <v>13</v>
      </c>
      <c r="D231" s="11" t="s">
        <v>528</v>
      </c>
      <c r="E231" s="2" t="s">
        <v>769</v>
      </c>
      <c r="F231" s="73">
        <v>40095</v>
      </c>
    </row>
    <row r="232" spans="1:6" ht="12.75">
      <c r="A232" s="60" t="s">
        <v>780</v>
      </c>
      <c r="B232" s="11" t="s">
        <v>771</v>
      </c>
      <c r="C232" s="11" t="s">
        <v>13</v>
      </c>
      <c r="D232" s="11" t="s">
        <v>528</v>
      </c>
      <c r="E232" s="2" t="s">
        <v>769</v>
      </c>
      <c r="F232" s="73">
        <v>40095</v>
      </c>
    </row>
    <row r="233" spans="1:6" ht="12.75">
      <c r="A233" s="60" t="s">
        <v>781</v>
      </c>
      <c r="B233" s="11" t="s">
        <v>773</v>
      </c>
      <c r="C233" s="11" t="s">
        <v>13</v>
      </c>
      <c r="D233" s="11" t="s">
        <v>528</v>
      </c>
      <c r="E233" s="2" t="s">
        <v>769</v>
      </c>
      <c r="F233" s="73">
        <v>40107</v>
      </c>
    </row>
    <row r="234" spans="1:6" ht="12.75">
      <c r="A234" s="60" t="s">
        <v>782</v>
      </c>
      <c r="B234" s="11" t="s">
        <v>771</v>
      </c>
      <c r="C234" s="11" t="s">
        <v>13</v>
      </c>
      <c r="D234" s="11" t="s">
        <v>528</v>
      </c>
      <c r="E234" s="2" t="s">
        <v>769</v>
      </c>
      <c r="F234" s="73">
        <v>40107</v>
      </c>
    </row>
    <row r="235" spans="1:6" ht="12.75">
      <c r="A235" s="60" t="s">
        <v>783</v>
      </c>
      <c r="B235" s="11" t="s">
        <v>771</v>
      </c>
      <c r="C235" s="11" t="s">
        <v>13</v>
      </c>
      <c r="D235" s="11" t="s">
        <v>528</v>
      </c>
      <c r="E235" s="2" t="s">
        <v>769</v>
      </c>
      <c r="F235" s="73">
        <v>40107</v>
      </c>
    </row>
    <row r="236" spans="1:6" ht="12.75">
      <c r="A236" s="60" t="s">
        <v>784</v>
      </c>
      <c r="B236" s="11" t="s">
        <v>774</v>
      </c>
      <c r="C236" s="11" t="s">
        <v>13</v>
      </c>
      <c r="D236" s="11" t="s">
        <v>528</v>
      </c>
      <c r="E236" s="2" t="s">
        <v>769</v>
      </c>
      <c r="F236" s="73">
        <v>40107</v>
      </c>
    </row>
    <row r="237" spans="1:6" ht="12.75">
      <c r="A237" s="60" t="s">
        <v>785</v>
      </c>
      <c r="B237" s="11" t="s">
        <v>771</v>
      </c>
      <c r="C237" s="11" t="s">
        <v>13</v>
      </c>
      <c r="D237" s="11" t="s">
        <v>528</v>
      </c>
      <c r="E237" s="2" t="s">
        <v>769</v>
      </c>
      <c r="F237" s="73">
        <v>40095</v>
      </c>
    </row>
    <row r="238" spans="1:6" ht="12.75">
      <c r="A238" s="60" t="s">
        <v>786</v>
      </c>
      <c r="B238" s="11" t="s">
        <v>774</v>
      </c>
      <c r="C238" s="11" t="s">
        <v>13</v>
      </c>
      <c r="D238" s="11" t="s">
        <v>528</v>
      </c>
      <c r="E238" s="2" t="s">
        <v>769</v>
      </c>
      <c r="F238" s="73">
        <v>40107</v>
      </c>
    </row>
    <row r="239" spans="1:6" ht="12.75">
      <c r="A239" s="60" t="s">
        <v>787</v>
      </c>
      <c r="B239" s="11" t="s">
        <v>771</v>
      </c>
      <c r="C239" s="11" t="s">
        <v>13</v>
      </c>
      <c r="D239" s="11" t="s">
        <v>528</v>
      </c>
      <c r="E239" s="2" t="s">
        <v>769</v>
      </c>
      <c r="F239" s="73">
        <v>40107</v>
      </c>
    </row>
    <row r="240" spans="1:6" ht="12.75">
      <c r="A240" s="60" t="s">
        <v>788</v>
      </c>
      <c r="B240" s="11" t="s">
        <v>774</v>
      </c>
      <c r="C240" s="11" t="s">
        <v>13</v>
      </c>
      <c r="D240" s="11" t="s">
        <v>528</v>
      </c>
      <c r="E240" s="2" t="s">
        <v>796</v>
      </c>
      <c r="F240" s="73">
        <v>40094</v>
      </c>
    </row>
    <row r="241" spans="1:6" ht="12.75">
      <c r="A241" s="60" t="s">
        <v>789</v>
      </c>
      <c r="B241" s="11" t="s">
        <v>771</v>
      </c>
      <c r="C241" s="11" t="s">
        <v>13</v>
      </c>
      <c r="D241" s="11" t="s">
        <v>528</v>
      </c>
      <c r="E241" s="2" t="s">
        <v>769</v>
      </c>
      <c r="F241" s="73">
        <v>40107</v>
      </c>
    </row>
    <row r="242" spans="1:6" ht="12.75">
      <c r="A242" s="60" t="s">
        <v>790</v>
      </c>
      <c r="B242" s="11" t="s">
        <v>771</v>
      </c>
      <c r="C242" s="11" t="s">
        <v>13</v>
      </c>
      <c r="D242" s="11" t="s">
        <v>528</v>
      </c>
      <c r="E242" s="2" t="s">
        <v>769</v>
      </c>
      <c r="F242" s="73">
        <v>40095</v>
      </c>
    </row>
    <row r="243" spans="1:6" ht="12.75">
      <c r="A243" s="60" t="s">
        <v>791</v>
      </c>
      <c r="B243" s="11" t="s">
        <v>771</v>
      </c>
      <c r="C243" s="11" t="s">
        <v>13</v>
      </c>
      <c r="D243" s="11" t="s">
        <v>528</v>
      </c>
      <c r="E243" s="2" t="s">
        <v>769</v>
      </c>
      <c r="F243" s="73">
        <v>40107</v>
      </c>
    </row>
    <row r="244" spans="1:6" ht="12.75">
      <c r="A244" s="60" t="s">
        <v>792</v>
      </c>
      <c r="B244" s="11" t="s">
        <v>771</v>
      </c>
      <c r="C244" s="11" t="s">
        <v>13</v>
      </c>
      <c r="D244" s="11" t="s">
        <v>528</v>
      </c>
      <c r="E244" s="2" t="s">
        <v>769</v>
      </c>
      <c r="F244" s="73">
        <v>40095</v>
      </c>
    </row>
    <row r="245" spans="1:6" ht="12.75">
      <c r="A245" s="60" t="s">
        <v>793</v>
      </c>
      <c r="B245" s="11" t="s">
        <v>771</v>
      </c>
      <c r="C245" s="11" t="s">
        <v>13</v>
      </c>
      <c r="D245" s="11" t="s">
        <v>528</v>
      </c>
      <c r="E245" s="2" t="s">
        <v>769</v>
      </c>
      <c r="F245" s="73">
        <v>40107</v>
      </c>
    </row>
    <row r="246" spans="1:6" ht="12.75">
      <c r="A246" s="60" t="s">
        <v>794</v>
      </c>
      <c r="B246" s="11" t="s">
        <v>773</v>
      </c>
      <c r="C246" s="11" t="s">
        <v>13</v>
      </c>
      <c r="D246" s="11" t="s">
        <v>528</v>
      </c>
      <c r="E246" s="2" t="s">
        <v>769</v>
      </c>
      <c r="F246" s="73">
        <v>40817</v>
      </c>
    </row>
    <row r="247" spans="1:6" ht="12.75">
      <c r="A247" s="60" t="s">
        <v>795</v>
      </c>
      <c r="B247" s="11" t="s">
        <v>774</v>
      </c>
      <c r="C247" s="11" t="s">
        <v>13</v>
      </c>
      <c r="D247" s="11" t="s">
        <v>528</v>
      </c>
      <c r="E247" s="2" t="s">
        <v>769</v>
      </c>
      <c r="F247" s="73">
        <v>40107</v>
      </c>
    </row>
    <row r="248" spans="1:6" ht="12.75">
      <c r="A248" s="60" t="s">
        <v>804</v>
      </c>
      <c r="B248" s="3" t="s">
        <v>774</v>
      </c>
      <c r="C248" s="2" t="s">
        <v>13</v>
      </c>
      <c r="D248" s="2" t="s">
        <v>528</v>
      </c>
      <c r="E248" s="2" t="s">
        <v>759</v>
      </c>
      <c r="F248" s="73">
        <v>40109</v>
      </c>
    </row>
    <row r="249" spans="1:6" ht="12.75">
      <c r="A249" s="60" t="s">
        <v>652</v>
      </c>
      <c r="B249" s="70" t="s">
        <v>774</v>
      </c>
      <c r="C249" s="11" t="s">
        <v>13</v>
      </c>
      <c r="D249" s="11" t="s">
        <v>528</v>
      </c>
      <c r="E249" s="2" t="s">
        <v>759</v>
      </c>
      <c r="F249" s="73">
        <v>40109</v>
      </c>
    </row>
    <row r="250" spans="1:6" ht="12.75">
      <c r="A250" s="60" t="s">
        <v>805</v>
      </c>
      <c r="B250" s="3" t="s">
        <v>774</v>
      </c>
      <c r="C250" s="11" t="s">
        <v>13</v>
      </c>
      <c r="D250" s="11" t="s">
        <v>528</v>
      </c>
      <c r="E250" s="2" t="s">
        <v>759</v>
      </c>
      <c r="F250" s="73">
        <v>40109</v>
      </c>
    </row>
    <row r="251" spans="1:6" ht="12.75">
      <c r="A251" s="60" t="s">
        <v>806</v>
      </c>
      <c r="B251" s="70" t="s">
        <v>774</v>
      </c>
      <c r="C251" s="11" t="s">
        <v>13</v>
      </c>
      <c r="D251" s="11" t="s">
        <v>528</v>
      </c>
      <c r="E251" s="2" t="s">
        <v>769</v>
      </c>
      <c r="F251" s="73">
        <v>41202</v>
      </c>
    </row>
    <row r="252" spans="1:6" ht="12.75">
      <c r="A252" s="60" t="s">
        <v>807</v>
      </c>
      <c r="B252" s="3" t="s">
        <v>774</v>
      </c>
      <c r="C252" s="11" t="s">
        <v>13</v>
      </c>
      <c r="D252" s="11" t="s">
        <v>528</v>
      </c>
      <c r="E252" s="2" t="s">
        <v>769</v>
      </c>
      <c r="F252" s="73">
        <v>40107</v>
      </c>
    </row>
    <row r="253" spans="1:6" ht="12.75">
      <c r="A253" s="60" t="s">
        <v>808</v>
      </c>
      <c r="B253" s="70" t="s">
        <v>774</v>
      </c>
      <c r="C253" s="11" t="s">
        <v>13</v>
      </c>
      <c r="D253" s="11" t="s">
        <v>528</v>
      </c>
      <c r="E253" s="2" t="s">
        <v>769</v>
      </c>
      <c r="F253" s="73">
        <v>40107</v>
      </c>
    </row>
    <row r="254" spans="1:6" ht="12.75">
      <c r="A254" s="60" t="s">
        <v>809</v>
      </c>
      <c r="B254" s="3" t="s">
        <v>774</v>
      </c>
      <c r="C254" s="11" t="s">
        <v>13</v>
      </c>
      <c r="D254" s="11" t="s">
        <v>528</v>
      </c>
      <c r="E254" s="2" t="s">
        <v>769</v>
      </c>
      <c r="F254" s="73">
        <v>40107</v>
      </c>
    </row>
    <row r="255" spans="1:6" ht="12.75">
      <c r="A255" s="63" t="s">
        <v>651</v>
      </c>
      <c r="B255" s="11" t="s">
        <v>774</v>
      </c>
      <c r="C255" s="11" t="s">
        <v>13</v>
      </c>
      <c r="D255" s="11" t="s">
        <v>528</v>
      </c>
      <c r="E255" s="11" t="s">
        <v>759</v>
      </c>
      <c r="F255" s="73">
        <v>40109</v>
      </c>
    </row>
    <row r="256" spans="1:6" ht="12.75">
      <c r="A256" s="63" t="s">
        <v>810</v>
      </c>
      <c r="B256" s="11" t="s">
        <v>774</v>
      </c>
      <c r="C256" s="11" t="s">
        <v>13</v>
      </c>
      <c r="D256" s="11" t="s">
        <v>528</v>
      </c>
      <c r="E256" s="11" t="s">
        <v>759</v>
      </c>
      <c r="F256" s="73">
        <v>40106</v>
      </c>
    </row>
    <row r="257" spans="1:6" ht="12.75">
      <c r="A257" s="63" t="s">
        <v>811</v>
      </c>
      <c r="B257" s="11" t="s">
        <v>774</v>
      </c>
      <c r="C257" s="11" t="s">
        <v>13</v>
      </c>
      <c r="D257" s="11" t="s">
        <v>528</v>
      </c>
      <c r="E257" s="11" t="s">
        <v>759</v>
      </c>
      <c r="F257" s="73">
        <v>40109</v>
      </c>
    </row>
    <row r="258" spans="1:6" ht="12.75">
      <c r="A258" s="4" t="s">
        <v>374</v>
      </c>
      <c r="B258" s="3" t="s">
        <v>660</v>
      </c>
      <c r="C258" s="11" t="s">
        <v>180</v>
      </c>
      <c r="D258" s="2" t="s">
        <v>0</v>
      </c>
      <c r="E258" s="2"/>
      <c r="F258" s="73">
        <v>39913</v>
      </c>
    </row>
    <row r="259" spans="1:6" ht="12.75">
      <c r="A259" s="4" t="s">
        <v>57</v>
      </c>
      <c r="B259" s="3" t="s">
        <v>660</v>
      </c>
      <c r="C259" s="11" t="s">
        <v>180</v>
      </c>
      <c r="D259" s="2" t="s">
        <v>0</v>
      </c>
      <c r="E259" s="2" t="s">
        <v>720</v>
      </c>
      <c r="F259" s="73">
        <v>41203</v>
      </c>
    </row>
    <row r="260" spans="1:6" ht="12.75">
      <c r="A260" s="4" t="s">
        <v>518</v>
      </c>
      <c r="B260" s="3" t="s">
        <v>660</v>
      </c>
      <c r="C260" s="11" t="s">
        <v>180</v>
      </c>
      <c r="D260" s="2" t="s">
        <v>0</v>
      </c>
      <c r="E260" s="2" t="s">
        <v>1242</v>
      </c>
      <c r="F260" s="73">
        <v>41282</v>
      </c>
    </row>
    <row r="261" spans="1:6" ht="12.75">
      <c r="A261" s="4" t="s">
        <v>58</v>
      </c>
      <c r="B261" s="3" t="s">
        <v>660</v>
      </c>
      <c r="C261" s="11" t="s">
        <v>180</v>
      </c>
      <c r="D261" s="2" t="s">
        <v>0</v>
      </c>
      <c r="E261" s="2" t="s">
        <v>720</v>
      </c>
      <c r="F261" s="73">
        <v>40136</v>
      </c>
    </row>
    <row r="262" spans="1:6" ht="12.75">
      <c r="A262" s="4" t="s">
        <v>59</v>
      </c>
      <c r="B262" s="3" t="s">
        <v>685</v>
      </c>
      <c r="C262" s="11" t="s">
        <v>180</v>
      </c>
      <c r="D262" s="2" t="s">
        <v>0</v>
      </c>
      <c r="E262" s="2" t="s">
        <v>732</v>
      </c>
      <c r="F262" s="73">
        <v>41244</v>
      </c>
    </row>
    <row r="263" spans="1:6" ht="12.75">
      <c r="A263" s="4" t="s">
        <v>753</v>
      </c>
      <c r="B263" s="3" t="s">
        <v>660</v>
      </c>
      <c r="C263" s="11" t="s">
        <v>180</v>
      </c>
      <c r="D263" s="2" t="s">
        <v>0</v>
      </c>
      <c r="E263" s="2" t="s">
        <v>720</v>
      </c>
      <c r="F263" s="73">
        <v>41108</v>
      </c>
    </row>
    <row r="264" spans="1:6" ht="12.75">
      <c r="A264" s="4" t="s">
        <v>754</v>
      </c>
      <c r="B264" s="3" t="s">
        <v>660</v>
      </c>
      <c r="C264" s="11" t="s">
        <v>180</v>
      </c>
      <c r="D264" s="2" t="s">
        <v>0</v>
      </c>
      <c r="E264" s="2" t="s">
        <v>720</v>
      </c>
      <c r="F264" s="73">
        <v>40136</v>
      </c>
    </row>
    <row r="265" spans="1:6" ht="12.75">
      <c r="A265" s="4" t="s">
        <v>745</v>
      </c>
      <c r="B265" s="3" t="s">
        <v>685</v>
      </c>
      <c r="C265" s="11" t="s">
        <v>180</v>
      </c>
      <c r="D265" s="2" t="s">
        <v>0</v>
      </c>
      <c r="E265" s="2" t="s">
        <v>732</v>
      </c>
      <c r="F265" s="73">
        <v>40126</v>
      </c>
    </row>
    <row r="266" spans="1:6" ht="12.75">
      <c r="A266" s="4" t="s">
        <v>854</v>
      </c>
      <c r="B266" s="3" t="s">
        <v>685</v>
      </c>
      <c r="C266" s="11" t="s">
        <v>180</v>
      </c>
      <c r="D266" s="2" t="s">
        <v>0</v>
      </c>
      <c r="E266" s="2" t="s">
        <v>732</v>
      </c>
      <c r="F266" s="73">
        <v>41259</v>
      </c>
    </row>
    <row r="267" spans="1:6" ht="12.75">
      <c r="A267" s="4" t="s">
        <v>855</v>
      </c>
      <c r="B267" s="3" t="s">
        <v>685</v>
      </c>
      <c r="C267" s="11" t="s">
        <v>180</v>
      </c>
      <c r="D267" s="2" t="s">
        <v>0</v>
      </c>
      <c r="E267" s="2" t="s">
        <v>732</v>
      </c>
      <c r="F267" s="73">
        <v>41259</v>
      </c>
    </row>
    <row r="268" spans="1:6" ht="12.75">
      <c r="A268" s="4" t="s">
        <v>1227</v>
      </c>
      <c r="B268" s="3" t="s">
        <v>685</v>
      </c>
      <c r="C268" s="11" t="s">
        <v>180</v>
      </c>
      <c r="D268" s="2" t="s">
        <v>0</v>
      </c>
      <c r="E268" s="2" t="s">
        <v>732</v>
      </c>
      <c r="F268" s="73">
        <v>41203</v>
      </c>
    </row>
    <row r="269" spans="1:6" ht="12.75">
      <c r="A269" s="4" t="s">
        <v>746</v>
      </c>
      <c r="B269" s="3" t="s">
        <v>685</v>
      </c>
      <c r="C269" s="11" t="s">
        <v>180</v>
      </c>
      <c r="D269" s="2" t="s">
        <v>0</v>
      </c>
      <c r="E269" s="2" t="s">
        <v>732</v>
      </c>
      <c r="F269" s="73">
        <v>40566</v>
      </c>
    </row>
    <row r="270" spans="1:6" ht="12.75">
      <c r="A270" s="60" t="s">
        <v>653</v>
      </c>
      <c r="B270" s="3" t="s">
        <v>685</v>
      </c>
      <c r="C270" s="11" t="s">
        <v>180</v>
      </c>
      <c r="D270" s="2" t="s">
        <v>0</v>
      </c>
      <c r="E270" s="2" t="s">
        <v>732</v>
      </c>
      <c r="F270" s="73">
        <v>41259</v>
      </c>
    </row>
    <row r="271" spans="1:6" ht="12.75">
      <c r="A271" s="4" t="s">
        <v>67</v>
      </c>
      <c r="B271" s="3" t="s">
        <v>660</v>
      </c>
      <c r="C271" s="11" t="s">
        <v>180</v>
      </c>
      <c r="D271" s="2" t="s">
        <v>0</v>
      </c>
      <c r="E271" s="2"/>
      <c r="F271" s="73">
        <v>40876</v>
      </c>
    </row>
    <row r="272" spans="1:6" ht="12.75">
      <c r="A272" s="12" t="s">
        <v>325</v>
      </c>
      <c r="B272" s="3" t="s">
        <v>660</v>
      </c>
      <c r="C272" s="2" t="s">
        <v>180</v>
      </c>
      <c r="D272" s="2" t="s">
        <v>0</v>
      </c>
      <c r="E272" s="2" t="s">
        <v>720</v>
      </c>
      <c r="F272" s="73">
        <v>41203</v>
      </c>
    </row>
    <row r="273" spans="1:6" ht="12.75">
      <c r="A273" s="12" t="s">
        <v>512</v>
      </c>
      <c r="B273" s="3" t="s">
        <v>685</v>
      </c>
      <c r="C273" s="2" t="s">
        <v>180</v>
      </c>
      <c r="D273" s="2" t="s">
        <v>0</v>
      </c>
      <c r="E273" s="2" t="s">
        <v>732</v>
      </c>
      <c r="F273" s="73">
        <v>41026</v>
      </c>
    </row>
    <row r="274" spans="1:6" ht="12.75">
      <c r="A274" s="19"/>
      <c r="B274" s="6"/>
      <c r="C274" s="7"/>
      <c r="D274" s="7"/>
      <c r="E274" s="7"/>
      <c r="F274" s="74"/>
    </row>
    <row r="275" spans="1:6" ht="12.75">
      <c r="A275" s="160" t="s">
        <v>960</v>
      </c>
      <c r="B275" s="198" t="s">
        <v>1270</v>
      </c>
      <c r="C275" s="200" t="s">
        <v>1271</v>
      </c>
      <c r="D275" s="7"/>
      <c r="E275" s="158" t="s">
        <v>981</v>
      </c>
      <c r="F275" s="159"/>
    </row>
    <row r="276" spans="1:6" ht="12.75">
      <c r="A276" s="89" t="s">
        <v>78</v>
      </c>
      <c r="B276" s="92">
        <f>COUNTIF(D6:D273,"Egypt")</f>
        <v>2</v>
      </c>
      <c r="C276" s="199">
        <v>34</v>
      </c>
      <c r="D276" s="7"/>
      <c r="E276" s="111" t="s">
        <v>75</v>
      </c>
      <c r="F276" s="92">
        <f>COUNTIF(C6:C273,"F-4D")</f>
        <v>4</v>
      </c>
    </row>
    <row r="277" spans="1:6" ht="12.75">
      <c r="A277" s="91" t="s">
        <v>37</v>
      </c>
      <c r="B277" s="93">
        <f>COUNTIF(D6:D273,"Greece")</f>
        <v>38</v>
      </c>
      <c r="C277" s="201">
        <v>50</v>
      </c>
      <c r="D277" s="7"/>
      <c r="E277" s="112" t="s">
        <v>974</v>
      </c>
      <c r="F277" s="93">
        <f>COUNTIF(C6:C273,"F-4E*")</f>
        <v>219</v>
      </c>
    </row>
    <row r="278" spans="1:6" ht="12.75">
      <c r="A278" s="91" t="s">
        <v>76</v>
      </c>
      <c r="B278" s="93">
        <f>COUNTIF(D8:D273,"Iran")</f>
        <v>36</v>
      </c>
      <c r="C278" s="201">
        <v>28</v>
      </c>
      <c r="D278" s="27"/>
      <c r="E278" s="112" t="s">
        <v>12</v>
      </c>
      <c r="F278" s="93">
        <f>COUNTIF(C6:C273,"RF-4C")</f>
        <v>0</v>
      </c>
    </row>
    <row r="279" spans="1:6" ht="12.75">
      <c r="A279" s="90" t="s">
        <v>0</v>
      </c>
      <c r="B279" s="93">
        <f>COUNTIF(D8:D273,"Japan")</f>
        <v>91</v>
      </c>
      <c r="C279" s="199">
        <v>80</v>
      </c>
      <c r="D279" s="27"/>
      <c r="E279" s="140" t="s">
        <v>900</v>
      </c>
      <c r="F279" s="107">
        <f>COUNTIF(C6:C273,"RF-4E*")</f>
        <v>45</v>
      </c>
    </row>
    <row r="280" spans="1:6" ht="13.5" thickBot="1">
      <c r="A280" s="90" t="s">
        <v>528</v>
      </c>
      <c r="B280" s="93">
        <f>COUNTIF(D8:D273,"South Korea")</f>
        <v>43</v>
      </c>
      <c r="C280" s="199">
        <v>83</v>
      </c>
      <c r="D280" s="7"/>
      <c r="E280" s="138" t="s">
        <v>961</v>
      </c>
      <c r="F280" s="139">
        <f>SUM(F276:F279)</f>
        <v>268</v>
      </c>
    </row>
    <row r="281" spans="1:4" ht="13.5" thickBot="1">
      <c r="A281" s="90" t="s">
        <v>529</v>
      </c>
      <c r="B281" s="93">
        <f>COUNTIF(D8:D273,"Turkey")</f>
        <v>58</v>
      </c>
      <c r="C281" s="199">
        <v>152</v>
      </c>
      <c r="D281" s="7"/>
    </row>
    <row r="282" spans="1:4" ht="13.5" thickTop="1">
      <c r="A282" s="161" t="s">
        <v>847</v>
      </c>
      <c r="B282" s="94">
        <f>SUM(B276:B281)</f>
        <v>268</v>
      </c>
      <c r="C282" s="94">
        <f>SUM(C276:C281)</f>
        <v>427</v>
      </c>
      <c r="D282" s="177"/>
    </row>
    <row r="283" ht="12.75">
      <c r="D283" s="27"/>
    </row>
    <row r="284" spans="1:4" ht="12.75">
      <c r="A284" s="5"/>
      <c r="B284" s="6"/>
      <c r="C284" s="7"/>
      <c r="D284" s="7"/>
    </row>
    <row r="285" spans="1:4" ht="12.75">
      <c r="A285" s="5"/>
      <c r="B285" s="6"/>
      <c r="C285" s="7"/>
      <c r="D285" s="7"/>
    </row>
    <row r="286" spans="1:4" ht="12.75">
      <c r="A286" s="19"/>
      <c r="B286" s="7"/>
      <c r="C286" s="27"/>
      <c r="D286" s="149" t="s">
        <v>844</v>
      </c>
    </row>
    <row r="287" spans="1:4" ht="13.5" thickBot="1">
      <c r="A287" s="15" t="s">
        <v>980</v>
      </c>
      <c r="C287" s="166" t="s">
        <v>1015</v>
      </c>
      <c r="D287" s="150"/>
    </row>
    <row r="288" spans="1:4" ht="12.75">
      <c r="A288" s="76" t="s">
        <v>142</v>
      </c>
      <c r="B288" s="50"/>
      <c r="C288" s="146">
        <f>COUNTA(A6:A273)</f>
        <v>268</v>
      </c>
      <c r="D288" s="151">
        <f>oper</f>
        <v>41790</v>
      </c>
    </row>
    <row r="289" spans="1:4" ht="12.75">
      <c r="A289" s="77" t="s">
        <v>141</v>
      </c>
      <c r="B289" s="7"/>
      <c r="C289" s="20">
        <f>qftotal</f>
        <v>126</v>
      </c>
      <c r="D289" s="152">
        <f>qf_update</f>
        <v>41611</v>
      </c>
    </row>
    <row r="290" spans="1:6" ht="12.75">
      <c r="A290" s="78" t="s">
        <v>1115</v>
      </c>
      <c r="B290" s="41"/>
      <c r="C290" s="25">
        <f>preservedtotal</f>
        <v>266</v>
      </c>
      <c r="D290" s="153">
        <f>pre_update</f>
        <v>41790</v>
      </c>
      <c r="E290" s="7"/>
      <c r="F290" s="74"/>
    </row>
    <row r="291" spans="1:4" ht="13.5" thickBot="1">
      <c r="A291" s="187" t="s">
        <v>130</v>
      </c>
      <c r="B291" s="7"/>
      <c r="C291" s="25">
        <f>amarctotal</f>
        <v>38</v>
      </c>
      <c r="D291" s="188">
        <f>amarcdate</f>
        <v>41124</v>
      </c>
    </row>
    <row r="292" spans="1:4" ht="12.75">
      <c r="A292" s="79" t="s">
        <v>165</v>
      </c>
      <c r="B292" s="75" t="s">
        <v>499</v>
      </c>
      <c r="C292" s="147">
        <f>SUM(C288:C291)</f>
        <v>698</v>
      </c>
      <c r="D292" s="150"/>
    </row>
    <row r="293" spans="1:4" ht="13.5" thickBot="1">
      <c r="A293" s="80" t="s">
        <v>227</v>
      </c>
      <c r="B293" s="7"/>
      <c r="C293" s="25">
        <v>5195</v>
      </c>
      <c r="D293" s="154"/>
    </row>
    <row r="294" spans="1:4" ht="13.5" thickBot="1">
      <c r="A294" s="141" t="s">
        <v>228</v>
      </c>
      <c r="B294" s="142" t="s">
        <v>499</v>
      </c>
      <c r="C294" s="148">
        <f>SUM(C292/C293)*100</f>
        <v>13.43599615014437</v>
      </c>
      <c r="D294" s="155"/>
    </row>
    <row r="295" ht="13.5" thickBot="1"/>
    <row r="296" spans="1:16" ht="13.5" thickTop="1">
      <c r="A296" s="156"/>
      <c r="B296" s="156"/>
      <c r="C296" s="156"/>
      <c r="D296" s="156"/>
      <c r="E296" s="156"/>
      <c r="F296" s="157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</row>
    <row r="297" spans="1:3" ht="12.75">
      <c r="A297" s="37" t="s">
        <v>844</v>
      </c>
      <c r="B297" s="165">
        <v>41790</v>
      </c>
      <c r="C297" s="9"/>
    </row>
    <row r="298" spans="1:6" ht="12.75">
      <c r="A298" s="9"/>
      <c r="B298" s="9"/>
      <c r="C298" s="9"/>
      <c r="E298" s="9"/>
      <c r="F298" s="129"/>
    </row>
    <row r="299" spans="1:4" ht="12.75">
      <c r="A299" s="9" t="s">
        <v>1014</v>
      </c>
      <c r="B299" s="37"/>
      <c r="C299" s="38"/>
      <c r="D299" s="38"/>
    </row>
    <row r="300" spans="1:4" ht="12.75">
      <c r="A300" s="9" t="s">
        <v>1272</v>
      </c>
      <c r="B300" s="37"/>
      <c r="C300" s="37"/>
      <c r="D300" s="20"/>
    </row>
    <row r="301" spans="2:3" ht="13.5" thickBot="1">
      <c r="B301" s="9"/>
      <c r="C301" s="9"/>
    </row>
    <row r="302" spans="1:16" ht="12.75">
      <c r="A302" s="75" t="s">
        <v>64</v>
      </c>
      <c r="B302" s="51"/>
      <c r="C302" s="51"/>
      <c r="D302" s="51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ht="12.75">
      <c r="A303" s="9" t="s">
        <v>1140</v>
      </c>
    </row>
    <row r="304" ht="12.75">
      <c r="A304" s="191" t="s">
        <v>1139</v>
      </c>
    </row>
    <row r="305" ht="12.75">
      <c r="A305" s="191"/>
    </row>
    <row r="306" ht="12.75">
      <c r="A306" s="9" t="s">
        <v>827</v>
      </c>
    </row>
    <row r="307" ht="12.75">
      <c r="A307" s="9" t="s">
        <v>77</v>
      </c>
    </row>
    <row r="308" ht="12.75">
      <c r="A308" s="9" t="s">
        <v>673</v>
      </c>
    </row>
    <row r="309" ht="12.75">
      <c r="A309" s="9" t="s">
        <v>826</v>
      </c>
    </row>
    <row r="310" ht="12.75">
      <c r="A310" s="9" t="s">
        <v>229</v>
      </c>
    </row>
    <row r="312" ht="12.75">
      <c r="A312" s="191" t="s">
        <v>1141</v>
      </c>
    </row>
    <row r="313" ht="12.75">
      <c r="A313" s="37" t="s">
        <v>1287</v>
      </c>
    </row>
  </sheetData>
  <sheetProtection/>
  <conditionalFormatting sqref="A6:A264">
    <cfRule type="duplicateValues" priority="18" dxfId="0" stopIfTrue="1">
      <formula>AND(COUNTIF($A$6:$A$264,A6)&gt;1,NOT(ISBLANK(A6)))</formula>
    </cfRule>
  </conditionalFormatting>
  <conditionalFormatting sqref="A265">
    <cfRule type="duplicateValues" priority="13" dxfId="0" stopIfTrue="1">
      <formula>AND(COUNTIF($A$265:$A$265,A265)&gt;1,NOT(ISBLANK(A265)))</formula>
    </cfRule>
  </conditionalFormatting>
  <conditionalFormatting sqref="A266">
    <cfRule type="duplicateValues" priority="12" dxfId="0" stopIfTrue="1">
      <formula>AND(COUNTIF($A$266:$A$266,A266)&gt;1,NOT(ISBLANK(A266)))</formula>
    </cfRule>
  </conditionalFormatting>
  <conditionalFormatting sqref="A267">
    <cfRule type="duplicateValues" priority="11" dxfId="0" stopIfTrue="1">
      <formula>AND(COUNTIF($A$267:$A$267,A267)&gt;1,NOT(ISBLANK(A267)))</formula>
    </cfRule>
  </conditionalFormatting>
  <conditionalFormatting sqref="A269">
    <cfRule type="duplicateValues" priority="10" dxfId="0" stopIfTrue="1">
      <formula>AND(COUNTIF($A$269:$A$269,A269)&gt;1,NOT(ISBLANK(A269)))</formula>
    </cfRule>
  </conditionalFormatting>
  <conditionalFormatting sqref="A270">
    <cfRule type="duplicateValues" priority="9" dxfId="0" stopIfTrue="1">
      <formula>AND(COUNTIF($A$270:$A$270,A270)&gt;1,NOT(ISBLANK(A270)))</formula>
    </cfRule>
  </conditionalFormatting>
  <conditionalFormatting sqref="A271">
    <cfRule type="duplicateValues" priority="8" dxfId="0" stopIfTrue="1">
      <formula>AND(COUNTIF($A$271:$A$271,A271)&gt;1,NOT(ISBLANK(A271)))</formula>
    </cfRule>
  </conditionalFormatting>
  <conditionalFormatting sqref="A272">
    <cfRule type="duplicateValues" priority="7" dxfId="0" stopIfTrue="1">
      <formula>AND(COUNTIF($A$272:$A$272,A272)&gt;1,NOT(ISBLANK(A272)))</formula>
    </cfRule>
  </conditionalFormatting>
  <conditionalFormatting sqref="A273:A274">
    <cfRule type="duplicateValues" priority="6" dxfId="0" stopIfTrue="1">
      <formula>AND(COUNTIF($A$273:$A$274,A273)&gt;1,NOT(ISBLANK(A273)))</formula>
    </cfRule>
  </conditionalFormatting>
  <conditionalFormatting sqref="A279:A281 A239:A257 A284:A285 A261:A264 A275:A276 A6:A237">
    <cfRule type="duplicateValues" priority="198" dxfId="0" stopIfTrue="1">
      <formula>AND(COUNTIF($A$279:$A$281,A6)+COUNTIF($A$239:$A$257,A6)+COUNTIF($A$284:$A$285,A6)+COUNTIF($A$261:$A$264,A6)+COUNTIF($A$275:$A$276,A6)+COUNTIF($A$6:$A$237,A6)&gt;1,NOT(ISBLANK(A6)))</formula>
    </cfRule>
  </conditionalFormatting>
  <conditionalFormatting sqref="A268">
    <cfRule type="duplicateValues" priority="1" dxfId="0" stopIfTrue="1">
      <formula>AND(COUNTIF($A$268:$A$268,A268)&gt;1,NOT(ISBLANK(A268)))</formula>
    </cfRule>
  </conditionalFormatting>
  <conditionalFormatting sqref="A302:A309 A311:A313 A284:A300 A275:A282 A1:A264">
    <cfRule type="duplicateValues" priority="341" dxfId="0" stopIfTrue="1">
      <formula>AND(COUNTIF($A$302:$A$309,A1)+COUNTIF($A$311:$A$313,A1)+COUNTIF($A$284:$A$300,A1)+COUNTIF($A$275:$A$282,A1)+COUNTIF($A$1:$A$264,A1)&gt;1,NOT(ISBLANK(A1)))</formula>
    </cfRule>
  </conditionalFormatting>
  <hyperlinks>
    <hyperlink ref="A304" r:id="rId1" display="andwhiteley@blueyonder.co.uk"/>
    <hyperlink ref="A312" r:id="rId2" display="www.thephantomshrine.co.uk"/>
  </hyperlinks>
  <printOptions gridLines="1"/>
  <pageMargins left="0.25" right="0.25" top="0.75" bottom="0.75" header="0.3" footer="0.3"/>
  <pageSetup horizontalDpi="600" verticalDpi="600" orientation="landscape" paperSize="9" r:id="rId3"/>
  <headerFooter alignWithMargins="0">
    <oddFooter>&amp;C&amp;"Arial,Bold"&amp;P&amp;R&amp;9(28 June 2010)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13">
      <selection activeCell="A136" sqref="A136"/>
    </sheetView>
  </sheetViews>
  <sheetFormatPr defaultColWidth="9.140625" defaultRowHeight="12.75"/>
  <cols>
    <col min="1" max="1" width="17.57421875" style="0" customWidth="1"/>
    <col min="2" max="2" width="25.7109375" style="0" customWidth="1"/>
    <col min="3" max="3" width="12.7109375" style="0" customWidth="1"/>
    <col min="4" max="4" width="61.28125" style="0" customWidth="1"/>
    <col min="5" max="5" width="17.00390625" style="0" customWidth="1"/>
  </cols>
  <sheetData>
    <row r="1" spans="1:5" ht="20.25">
      <c r="A1" s="28" t="s">
        <v>141</v>
      </c>
      <c r="B1" s="7"/>
      <c r="C1" s="27"/>
      <c r="D1" s="27"/>
      <c r="E1" s="8"/>
    </row>
    <row r="2" spans="1:5" ht="20.25">
      <c r="A2" s="28"/>
      <c r="B2" s="7"/>
      <c r="C2" s="27"/>
      <c r="D2" s="27"/>
      <c r="E2" s="8"/>
    </row>
    <row r="3" spans="1:5" ht="12.75">
      <c r="A3" s="1" t="s">
        <v>69</v>
      </c>
      <c r="B3" s="1" t="s">
        <v>60</v>
      </c>
      <c r="C3" s="1" t="s">
        <v>61</v>
      </c>
      <c r="D3" s="1" t="s">
        <v>145</v>
      </c>
      <c r="E3" s="1" t="s">
        <v>63</v>
      </c>
    </row>
    <row r="4" spans="1:5" ht="12.75">
      <c r="A4" s="15" t="s">
        <v>859</v>
      </c>
      <c r="B4" s="2" t="s">
        <v>1</v>
      </c>
      <c r="C4" s="11" t="s">
        <v>90</v>
      </c>
      <c r="D4" s="16" t="s">
        <v>865</v>
      </c>
      <c r="E4" s="73">
        <v>40422</v>
      </c>
    </row>
    <row r="5" spans="1:5" ht="12.75">
      <c r="A5" s="15" t="s">
        <v>110</v>
      </c>
      <c r="B5" s="2" t="s">
        <v>1</v>
      </c>
      <c r="C5" s="11" t="s">
        <v>90</v>
      </c>
      <c r="D5" s="16" t="s">
        <v>865</v>
      </c>
      <c r="E5" s="73">
        <v>39601</v>
      </c>
    </row>
    <row r="6" spans="1:5" ht="12.75">
      <c r="A6" s="25" t="s">
        <v>111</v>
      </c>
      <c r="B6" s="2" t="s">
        <v>1</v>
      </c>
      <c r="C6" s="11" t="s">
        <v>90</v>
      </c>
      <c r="D6" s="16" t="s">
        <v>865</v>
      </c>
      <c r="E6" s="73">
        <v>39601</v>
      </c>
    </row>
    <row r="7" spans="1:5" ht="12.75">
      <c r="A7" s="20" t="s">
        <v>112</v>
      </c>
      <c r="B7" s="2" t="s">
        <v>1</v>
      </c>
      <c r="C7" s="11" t="s">
        <v>90</v>
      </c>
      <c r="D7" s="16" t="s">
        <v>865</v>
      </c>
      <c r="E7" s="73">
        <v>39601</v>
      </c>
    </row>
    <row r="8" spans="1:5" ht="12.75">
      <c r="A8" s="15" t="s">
        <v>881</v>
      </c>
      <c r="B8" s="2" t="s">
        <v>1</v>
      </c>
      <c r="C8" s="11" t="s">
        <v>90</v>
      </c>
      <c r="D8" s="16" t="s">
        <v>865</v>
      </c>
      <c r="E8" s="73">
        <v>40422</v>
      </c>
    </row>
    <row r="9" spans="1:5" ht="12.75">
      <c r="A9" s="15" t="s">
        <v>113</v>
      </c>
      <c r="B9" s="2" t="s">
        <v>1</v>
      </c>
      <c r="C9" s="11" t="s">
        <v>90</v>
      </c>
      <c r="D9" s="16" t="s">
        <v>865</v>
      </c>
      <c r="E9" s="73">
        <v>39601</v>
      </c>
    </row>
    <row r="10" spans="1:5" ht="12.75">
      <c r="A10" s="15" t="s">
        <v>882</v>
      </c>
      <c r="B10" s="2" t="s">
        <v>1</v>
      </c>
      <c r="C10" s="11" t="s">
        <v>90</v>
      </c>
      <c r="D10" s="16" t="s">
        <v>865</v>
      </c>
      <c r="E10" s="73">
        <v>40422</v>
      </c>
    </row>
    <row r="11" spans="1:5" ht="12.75">
      <c r="A11" s="15" t="s">
        <v>114</v>
      </c>
      <c r="B11" s="2" t="s">
        <v>1</v>
      </c>
      <c r="C11" s="11" t="s">
        <v>90</v>
      </c>
      <c r="D11" s="16" t="s">
        <v>865</v>
      </c>
      <c r="E11" s="73">
        <v>39601</v>
      </c>
    </row>
    <row r="12" spans="1:5" ht="12.75">
      <c r="A12" s="15" t="s">
        <v>306</v>
      </c>
      <c r="B12" s="2" t="s">
        <v>1</v>
      </c>
      <c r="C12" s="11" t="s">
        <v>90</v>
      </c>
      <c r="D12" s="16" t="s">
        <v>865</v>
      </c>
      <c r="E12" s="73">
        <v>40442</v>
      </c>
    </row>
    <row r="13" spans="1:5" ht="12.75">
      <c r="A13" s="15" t="s">
        <v>253</v>
      </c>
      <c r="B13" s="2" t="s">
        <v>1</v>
      </c>
      <c r="C13" s="2" t="s">
        <v>2</v>
      </c>
      <c r="D13" s="16" t="s">
        <v>242</v>
      </c>
      <c r="E13" s="73">
        <v>39601</v>
      </c>
    </row>
    <row r="14" spans="1:5" ht="12.75">
      <c r="A14" s="15" t="s">
        <v>371</v>
      </c>
      <c r="B14" s="2" t="s">
        <v>1</v>
      </c>
      <c r="C14" s="11" t="s">
        <v>90</v>
      </c>
      <c r="D14" s="16" t="s">
        <v>865</v>
      </c>
      <c r="E14" s="73">
        <v>40422</v>
      </c>
    </row>
    <row r="15" spans="1:5" ht="12.75">
      <c r="A15" s="15" t="s">
        <v>92</v>
      </c>
      <c r="B15" s="2" t="s">
        <v>1</v>
      </c>
      <c r="C15" s="2" t="s">
        <v>90</v>
      </c>
      <c r="D15" s="16" t="s">
        <v>865</v>
      </c>
      <c r="E15" s="73">
        <v>40422</v>
      </c>
    </row>
    <row r="16" spans="1:5" ht="12.75">
      <c r="A16" s="54" t="s">
        <v>491</v>
      </c>
      <c r="B16" s="2" t="s">
        <v>1</v>
      </c>
      <c r="C16" s="11" t="s">
        <v>90</v>
      </c>
      <c r="D16" s="16" t="s">
        <v>865</v>
      </c>
      <c r="E16" s="73">
        <v>40118</v>
      </c>
    </row>
    <row r="17" spans="1:5" ht="12.75">
      <c r="A17" s="15" t="s">
        <v>308</v>
      </c>
      <c r="B17" s="2" t="s">
        <v>1</v>
      </c>
      <c r="C17" s="11" t="s">
        <v>90</v>
      </c>
      <c r="D17" s="16" t="s">
        <v>865</v>
      </c>
      <c r="E17" s="73">
        <v>40422</v>
      </c>
    </row>
    <row r="18" spans="1:5" ht="12.75">
      <c r="A18" s="15" t="s">
        <v>115</v>
      </c>
      <c r="B18" s="2" t="s">
        <v>1</v>
      </c>
      <c r="C18" s="11" t="s">
        <v>90</v>
      </c>
      <c r="D18" s="16" t="s">
        <v>865</v>
      </c>
      <c r="E18" s="73">
        <v>39601</v>
      </c>
    </row>
    <row r="19" spans="1:5" ht="12.75">
      <c r="A19" s="15" t="s">
        <v>88</v>
      </c>
      <c r="B19" s="2" t="s">
        <v>1</v>
      </c>
      <c r="C19" s="2" t="s">
        <v>2</v>
      </c>
      <c r="D19" s="2" t="s">
        <v>33</v>
      </c>
      <c r="E19" s="73">
        <v>39601</v>
      </c>
    </row>
    <row r="20" spans="1:5" ht="12.75">
      <c r="A20" s="15" t="s">
        <v>87</v>
      </c>
      <c r="B20" s="17" t="s">
        <v>1</v>
      </c>
      <c r="C20" s="2" t="s">
        <v>2</v>
      </c>
      <c r="D20" s="16" t="s">
        <v>245</v>
      </c>
      <c r="E20" s="73">
        <v>39601</v>
      </c>
    </row>
    <row r="21" spans="1:5" ht="12.75">
      <c r="A21" s="15" t="s">
        <v>85</v>
      </c>
      <c r="B21" s="2" t="s">
        <v>1</v>
      </c>
      <c r="C21" s="2" t="s">
        <v>2</v>
      </c>
      <c r="D21" s="2" t="s">
        <v>33</v>
      </c>
      <c r="E21" s="73">
        <v>39601</v>
      </c>
    </row>
    <row r="22" spans="1:5" ht="12.75">
      <c r="A22" s="15" t="s">
        <v>249</v>
      </c>
      <c r="B22" s="2" t="s">
        <v>1</v>
      </c>
      <c r="C22" s="2" t="s">
        <v>2</v>
      </c>
      <c r="D22" s="178" t="s">
        <v>1263</v>
      </c>
      <c r="E22" s="73">
        <v>41427</v>
      </c>
    </row>
    <row r="23" spans="1:5" ht="12.75">
      <c r="A23" s="15" t="s">
        <v>254</v>
      </c>
      <c r="B23" s="2" t="s">
        <v>1</v>
      </c>
      <c r="C23" s="2" t="s">
        <v>13</v>
      </c>
      <c r="D23" s="16" t="s">
        <v>245</v>
      </c>
      <c r="E23" s="73">
        <v>39601</v>
      </c>
    </row>
    <row r="24" spans="1:5" ht="12.75">
      <c r="A24" s="15" t="s">
        <v>146</v>
      </c>
      <c r="B24" s="16" t="s">
        <v>143</v>
      </c>
      <c r="C24" s="26" t="s">
        <v>2</v>
      </c>
      <c r="D24" s="16" t="s">
        <v>245</v>
      </c>
      <c r="E24" s="73">
        <v>39728</v>
      </c>
    </row>
    <row r="25" spans="1:5" ht="12.75">
      <c r="A25" s="15" t="s">
        <v>282</v>
      </c>
      <c r="B25" s="2" t="s">
        <v>1</v>
      </c>
      <c r="C25" s="2" t="s">
        <v>2</v>
      </c>
      <c r="D25" s="16"/>
      <c r="E25" s="73">
        <v>39696</v>
      </c>
    </row>
    <row r="26" spans="1:5" ht="12.75">
      <c r="A26" s="15" t="s">
        <v>238</v>
      </c>
      <c r="B26" s="2" t="s">
        <v>1</v>
      </c>
      <c r="C26" s="26" t="s">
        <v>2</v>
      </c>
      <c r="D26" s="44" t="s">
        <v>239</v>
      </c>
      <c r="E26" s="73">
        <v>39844</v>
      </c>
    </row>
    <row r="27" spans="1:5" ht="12.75">
      <c r="A27" s="15" t="s">
        <v>1266</v>
      </c>
      <c r="B27" s="2" t="s">
        <v>1</v>
      </c>
      <c r="C27" s="26" t="s">
        <v>2</v>
      </c>
      <c r="D27" s="169" t="s">
        <v>1265</v>
      </c>
      <c r="E27" s="73">
        <v>41427</v>
      </c>
    </row>
    <row r="28" spans="1:5" ht="12.75">
      <c r="A28" s="15" t="s">
        <v>255</v>
      </c>
      <c r="B28" s="21" t="s">
        <v>33</v>
      </c>
      <c r="C28" s="26" t="s">
        <v>2</v>
      </c>
      <c r="D28" s="16" t="s">
        <v>245</v>
      </c>
      <c r="E28" s="73">
        <v>39601</v>
      </c>
    </row>
    <row r="29" spans="1:5" ht="12.75">
      <c r="A29" s="15" t="s">
        <v>244</v>
      </c>
      <c r="B29" s="2" t="s">
        <v>1</v>
      </c>
      <c r="C29" s="2" t="s">
        <v>2</v>
      </c>
      <c r="D29" s="16" t="s">
        <v>865</v>
      </c>
      <c r="E29" s="73">
        <v>40422</v>
      </c>
    </row>
    <row r="30" spans="1:5" ht="12.75">
      <c r="A30" s="15" t="s">
        <v>172</v>
      </c>
      <c r="B30" s="21" t="s">
        <v>33</v>
      </c>
      <c r="C30" s="2" t="s">
        <v>2</v>
      </c>
      <c r="D30" s="178" t="s">
        <v>1264</v>
      </c>
      <c r="E30" s="73">
        <v>41427</v>
      </c>
    </row>
    <row r="31" spans="1:5" ht="12.75">
      <c r="A31" s="15" t="s">
        <v>89</v>
      </c>
      <c r="B31" s="2" t="s">
        <v>1</v>
      </c>
      <c r="C31" s="2" t="s">
        <v>2</v>
      </c>
      <c r="D31" s="2" t="s">
        <v>33</v>
      </c>
      <c r="E31" s="73">
        <v>39601</v>
      </c>
    </row>
    <row r="32" spans="1:5" ht="12.75">
      <c r="A32" s="15" t="s">
        <v>1267</v>
      </c>
      <c r="B32" s="2" t="s">
        <v>1</v>
      </c>
      <c r="C32" s="2" t="s">
        <v>2</v>
      </c>
      <c r="D32" s="178" t="s">
        <v>1265</v>
      </c>
      <c r="E32" s="73">
        <v>41427</v>
      </c>
    </row>
    <row r="33" spans="1:5" ht="12.75">
      <c r="A33" s="15" t="s">
        <v>861</v>
      </c>
      <c r="B33" s="2" t="s">
        <v>1</v>
      </c>
      <c r="C33" s="24" t="s">
        <v>12</v>
      </c>
      <c r="D33" s="16" t="s">
        <v>865</v>
      </c>
      <c r="E33" s="73">
        <v>40422</v>
      </c>
    </row>
    <row r="34" spans="1:5" ht="12.75">
      <c r="A34" s="137" t="s">
        <v>1244</v>
      </c>
      <c r="B34" s="137" t="s">
        <v>35</v>
      </c>
      <c r="C34" s="196" t="s">
        <v>90</v>
      </c>
      <c r="D34" s="137" t="s">
        <v>1245</v>
      </c>
      <c r="E34" s="197">
        <v>41609</v>
      </c>
    </row>
    <row r="35" spans="1:5" ht="12.75">
      <c r="A35" s="15" t="s">
        <v>862</v>
      </c>
      <c r="B35" s="2" t="s">
        <v>1</v>
      </c>
      <c r="C35" s="2" t="s">
        <v>90</v>
      </c>
      <c r="D35" s="16" t="s">
        <v>865</v>
      </c>
      <c r="E35" s="73">
        <v>40422</v>
      </c>
    </row>
    <row r="36" spans="1:5" ht="12.75">
      <c r="A36" s="15" t="s">
        <v>116</v>
      </c>
      <c r="B36" s="21" t="s">
        <v>33</v>
      </c>
      <c r="C36" s="11" t="s">
        <v>90</v>
      </c>
      <c r="D36" s="16" t="s">
        <v>865</v>
      </c>
      <c r="E36" s="73">
        <v>41138</v>
      </c>
    </row>
    <row r="37" spans="1:5" ht="12.75">
      <c r="A37" s="22" t="s">
        <v>117</v>
      </c>
      <c r="B37" s="23" t="s">
        <v>33</v>
      </c>
      <c r="C37" s="11" t="s">
        <v>90</v>
      </c>
      <c r="D37" s="16" t="s">
        <v>865</v>
      </c>
      <c r="E37" s="84">
        <v>39601</v>
      </c>
    </row>
    <row r="38" spans="1:5" ht="12.75">
      <c r="A38" s="15" t="s">
        <v>118</v>
      </c>
      <c r="B38" s="21" t="s">
        <v>33</v>
      </c>
      <c r="C38" s="11" t="s">
        <v>90</v>
      </c>
      <c r="D38" s="16" t="s">
        <v>865</v>
      </c>
      <c r="E38" s="85">
        <v>39601</v>
      </c>
    </row>
    <row r="39" spans="1:5" ht="12.75">
      <c r="A39" s="15" t="s">
        <v>860</v>
      </c>
      <c r="B39" s="21" t="s">
        <v>33</v>
      </c>
      <c r="C39" s="11" t="s">
        <v>90</v>
      </c>
      <c r="D39" s="16" t="s">
        <v>865</v>
      </c>
      <c r="E39" s="85">
        <v>40422</v>
      </c>
    </row>
    <row r="40" spans="1:5" ht="12.75">
      <c r="A40" s="54" t="s">
        <v>490</v>
      </c>
      <c r="B40" s="2" t="s">
        <v>1</v>
      </c>
      <c r="C40" s="11" t="s">
        <v>90</v>
      </c>
      <c r="D40" s="16" t="s">
        <v>865</v>
      </c>
      <c r="E40" s="85">
        <v>40118</v>
      </c>
    </row>
    <row r="41" spans="1:5" ht="12.75">
      <c r="A41" s="15" t="s">
        <v>880</v>
      </c>
      <c r="B41" s="2" t="s">
        <v>1</v>
      </c>
      <c r="C41" s="100" t="s">
        <v>877</v>
      </c>
      <c r="D41" s="16" t="s">
        <v>865</v>
      </c>
      <c r="E41" s="85">
        <v>40422</v>
      </c>
    </row>
    <row r="42" spans="1:5" ht="12.75">
      <c r="A42" s="15" t="s">
        <v>879</v>
      </c>
      <c r="B42" s="2" t="s">
        <v>1</v>
      </c>
      <c r="C42" s="100" t="s">
        <v>877</v>
      </c>
      <c r="D42" s="16" t="s">
        <v>865</v>
      </c>
      <c r="E42" s="85">
        <v>40422</v>
      </c>
    </row>
    <row r="43" spans="1:5" ht="12.75">
      <c r="A43" s="15" t="s">
        <v>876</v>
      </c>
      <c r="B43" s="2" t="s">
        <v>1</v>
      </c>
      <c r="C43" s="100" t="s">
        <v>877</v>
      </c>
      <c r="D43" s="16" t="s">
        <v>865</v>
      </c>
      <c r="E43" s="85">
        <v>40422</v>
      </c>
    </row>
    <row r="44" spans="1:5" ht="12.75">
      <c r="A44" s="22" t="s">
        <v>875</v>
      </c>
      <c r="B44" s="2" t="s">
        <v>1</v>
      </c>
      <c r="C44" s="100" t="s">
        <v>877</v>
      </c>
      <c r="D44" s="16" t="s">
        <v>865</v>
      </c>
      <c r="E44" s="86">
        <v>40422</v>
      </c>
    </row>
    <row r="45" spans="1:5" ht="12.75">
      <c r="A45" s="15" t="s">
        <v>119</v>
      </c>
      <c r="B45" s="21" t="s">
        <v>33</v>
      </c>
      <c r="C45" s="11" t="s">
        <v>90</v>
      </c>
      <c r="D45" s="16" t="s">
        <v>865</v>
      </c>
      <c r="E45" s="73">
        <v>39601</v>
      </c>
    </row>
    <row r="46" spans="1:5" ht="12.75">
      <c r="A46" s="15" t="s">
        <v>863</v>
      </c>
      <c r="B46" s="21" t="s">
        <v>33</v>
      </c>
      <c r="C46" s="11" t="s">
        <v>90</v>
      </c>
      <c r="D46" s="16" t="s">
        <v>865</v>
      </c>
      <c r="E46" s="73">
        <v>40422</v>
      </c>
    </row>
    <row r="47" spans="1:5" ht="12.75">
      <c r="A47" s="15" t="s">
        <v>864</v>
      </c>
      <c r="B47" s="21" t="s">
        <v>33</v>
      </c>
      <c r="C47" s="11" t="s">
        <v>90</v>
      </c>
      <c r="D47" s="16" t="s">
        <v>865</v>
      </c>
      <c r="E47" s="73">
        <v>40422</v>
      </c>
    </row>
    <row r="48" spans="1:5" ht="12.75">
      <c r="A48" s="15" t="s">
        <v>120</v>
      </c>
      <c r="B48" s="21" t="s">
        <v>33</v>
      </c>
      <c r="C48" s="11" t="s">
        <v>90</v>
      </c>
      <c r="D48" s="16" t="s">
        <v>865</v>
      </c>
      <c r="E48" s="73">
        <v>39601</v>
      </c>
    </row>
    <row r="49" spans="1:5" ht="12.75">
      <c r="A49" s="15" t="s">
        <v>91</v>
      </c>
      <c r="B49" s="2" t="s">
        <v>1</v>
      </c>
      <c r="C49" s="2" t="s">
        <v>90</v>
      </c>
      <c r="D49" s="16" t="s">
        <v>865</v>
      </c>
      <c r="E49" s="73">
        <v>40422</v>
      </c>
    </row>
    <row r="50" spans="1:5" ht="12.75">
      <c r="A50" s="54" t="s">
        <v>492</v>
      </c>
      <c r="B50" s="2" t="s">
        <v>1</v>
      </c>
      <c r="C50" s="11" t="s">
        <v>90</v>
      </c>
      <c r="D50" s="16" t="s">
        <v>865</v>
      </c>
      <c r="E50" s="73">
        <v>40118</v>
      </c>
    </row>
    <row r="51" spans="1:5" ht="12.75">
      <c r="A51" s="42" t="s">
        <v>24</v>
      </c>
      <c r="B51" s="43" t="s">
        <v>8</v>
      </c>
      <c r="C51" s="17" t="s">
        <v>25</v>
      </c>
      <c r="D51" s="33" t="s">
        <v>26</v>
      </c>
      <c r="E51" s="84">
        <v>39175</v>
      </c>
    </row>
    <row r="52" spans="1:5" ht="12.75">
      <c r="A52" s="4" t="s">
        <v>256</v>
      </c>
      <c r="B52" s="3" t="s">
        <v>1</v>
      </c>
      <c r="C52" s="2" t="s">
        <v>70</v>
      </c>
      <c r="D52" s="16" t="s">
        <v>71</v>
      </c>
      <c r="E52" s="73">
        <v>39456</v>
      </c>
    </row>
    <row r="53" spans="1:5" ht="12.75">
      <c r="A53" s="4" t="s">
        <v>257</v>
      </c>
      <c r="B53" s="3" t="s">
        <v>1</v>
      </c>
      <c r="C53" s="2" t="s">
        <v>25</v>
      </c>
      <c r="D53" s="16" t="s">
        <v>27</v>
      </c>
      <c r="E53" s="73">
        <v>39374</v>
      </c>
    </row>
    <row r="54" spans="1:5" ht="12.75">
      <c r="A54" s="18" t="s">
        <v>31</v>
      </c>
      <c r="B54" s="16" t="s">
        <v>102</v>
      </c>
      <c r="C54" s="16" t="s">
        <v>2</v>
      </c>
      <c r="D54" s="40" t="s">
        <v>361</v>
      </c>
      <c r="E54" s="73">
        <v>41427</v>
      </c>
    </row>
    <row r="55" spans="1:5" ht="12.75">
      <c r="A55" s="4" t="s">
        <v>32</v>
      </c>
      <c r="B55" s="3" t="s">
        <v>1</v>
      </c>
      <c r="C55" s="2" t="s">
        <v>2</v>
      </c>
      <c r="D55" s="16" t="s">
        <v>150</v>
      </c>
      <c r="E55" s="73">
        <v>39738</v>
      </c>
    </row>
    <row r="56" spans="1:5" ht="12.75">
      <c r="A56" s="15" t="s">
        <v>258</v>
      </c>
      <c r="B56" s="21" t="s">
        <v>33</v>
      </c>
      <c r="C56" s="2" t="s">
        <v>2</v>
      </c>
      <c r="D56" s="16" t="s">
        <v>242</v>
      </c>
      <c r="E56" s="73">
        <v>39601</v>
      </c>
    </row>
    <row r="57" spans="1:5" ht="12.75">
      <c r="A57" s="54" t="s">
        <v>535</v>
      </c>
      <c r="B57" s="2" t="s">
        <v>35</v>
      </c>
      <c r="C57" s="11" t="s">
        <v>90</v>
      </c>
      <c r="D57" s="16" t="s">
        <v>865</v>
      </c>
      <c r="E57" s="73">
        <v>40422</v>
      </c>
    </row>
    <row r="58" spans="1:5" ht="12.75">
      <c r="A58" s="15" t="s">
        <v>309</v>
      </c>
      <c r="B58" s="21" t="s">
        <v>33</v>
      </c>
      <c r="C58" s="11" t="s">
        <v>90</v>
      </c>
      <c r="D58" s="16" t="s">
        <v>307</v>
      </c>
      <c r="E58" s="73">
        <v>39915</v>
      </c>
    </row>
    <row r="59" spans="1:5" ht="12.75">
      <c r="A59" s="15" t="s">
        <v>151</v>
      </c>
      <c r="B59" s="16" t="s">
        <v>143</v>
      </c>
      <c r="C59" s="16" t="s">
        <v>90</v>
      </c>
      <c r="D59" s="16" t="s">
        <v>865</v>
      </c>
      <c r="E59" s="73">
        <v>40422</v>
      </c>
    </row>
    <row r="60" spans="1:5" ht="12.75">
      <c r="A60" s="15" t="s">
        <v>171</v>
      </c>
      <c r="B60" s="21" t="s">
        <v>33</v>
      </c>
      <c r="C60" s="2" t="s">
        <v>13</v>
      </c>
      <c r="D60" s="16" t="s">
        <v>167</v>
      </c>
      <c r="E60" s="73">
        <v>39766</v>
      </c>
    </row>
    <row r="61" spans="1:5" ht="12.75">
      <c r="A61" s="15" t="s">
        <v>274</v>
      </c>
      <c r="B61" s="2" t="s">
        <v>1</v>
      </c>
      <c r="C61" s="2" t="s">
        <v>2</v>
      </c>
      <c r="D61" s="16"/>
      <c r="E61" s="73">
        <v>39696</v>
      </c>
    </row>
    <row r="62" spans="1:5" ht="12.75">
      <c r="A62" s="5" t="s">
        <v>170</v>
      </c>
      <c r="B62" s="3" t="s">
        <v>35</v>
      </c>
      <c r="C62" s="2" t="s">
        <v>2</v>
      </c>
      <c r="D62" s="16" t="s">
        <v>167</v>
      </c>
      <c r="E62" s="73">
        <v>39767</v>
      </c>
    </row>
    <row r="63" spans="1:5" ht="12.75">
      <c r="A63" s="15" t="s">
        <v>275</v>
      </c>
      <c r="B63" s="2" t="s">
        <v>1</v>
      </c>
      <c r="C63" s="2" t="s">
        <v>2</v>
      </c>
      <c r="D63" s="16"/>
      <c r="E63" s="73">
        <v>39696</v>
      </c>
    </row>
    <row r="64" spans="1:5" ht="12.75">
      <c r="A64" s="15" t="s">
        <v>283</v>
      </c>
      <c r="B64" s="2" t="s">
        <v>1</v>
      </c>
      <c r="C64" s="2" t="s">
        <v>2</v>
      </c>
      <c r="D64" s="16"/>
      <c r="E64" s="73">
        <v>39696</v>
      </c>
    </row>
    <row r="65" spans="1:5" ht="12.75">
      <c r="A65" s="15" t="s">
        <v>874</v>
      </c>
      <c r="B65" s="2" t="s">
        <v>1</v>
      </c>
      <c r="C65" s="16" t="s">
        <v>877</v>
      </c>
      <c r="D65" s="16" t="s">
        <v>865</v>
      </c>
      <c r="E65" s="73">
        <v>40422</v>
      </c>
    </row>
    <row r="66" spans="1:5" ht="12.75">
      <c r="A66" s="15" t="s">
        <v>34</v>
      </c>
      <c r="B66" s="2" t="s">
        <v>1</v>
      </c>
      <c r="C66" s="2" t="s">
        <v>2</v>
      </c>
      <c r="D66" s="16" t="s">
        <v>33</v>
      </c>
      <c r="E66" s="73">
        <v>39601</v>
      </c>
    </row>
    <row r="67" spans="1:5" ht="12.75">
      <c r="A67" s="15" t="s">
        <v>284</v>
      </c>
      <c r="B67" s="2" t="s">
        <v>1</v>
      </c>
      <c r="C67" s="2" t="s">
        <v>2</v>
      </c>
      <c r="D67" s="16"/>
      <c r="E67" s="73">
        <v>39696</v>
      </c>
    </row>
    <row r="68" spans="1:5" ht="12.75">
      <c r="A68" s="15" t="s">
        <v>285</v>
      </c>
      <c r="B68" s="2" t="s">
        <v>1</v>
      </c>
      <c r="C68" s="2" t="s">
        <v>2</v>
      </c>
      <c r="D68" s="16"/>
      <c r="E68" s="73">
        <v>39696</v>
      </c>
    </row>
    <row r="69" spans="1:5" ht="12.75">
      <c r="A69" s="18" t="s">
        <v>36</v>
      </c>
      <c r="B69" s="16" t="s">
        <v>102</v>
      </c>
      <c r="C69" s="16" t="s">
        <v>2</v>
      </c>
      <c r="D69" s="40" t="s">
        <v>866</v>
      </c>
      <c r="E69" s="73">
        <v>40422</v>
      </c>
    </row>
    <row r="70" spans="1:5" ht="12.75">
      <c r="A70" s="15" t="s">
        <v>1030</v>
      </c>
      <c r="B70" s="16" t="s">
        <v>102</v>
      </c>
      <c r="C70" s="2" t="s">
        <v>13</v>
      </c>
      <c r="D70" s="16" t="s">
        <v>1031</v>
      </c>
      <c r="E70" s="73">
        <v>41427</v>
      </c>
    </row>
    <row r="71" spans="1:5" ht="12.75">
      <c r="A71" s="15" t="s">
        <v>867</v>
      </c>
      <c r="B71" s="21" t="s">
        <v>33</v>
      </c>
      <c r="C71" s="16" t="s">
        <v>90</v>
      </c>
      <c r="D71" s="16" t="s">
        <v>865</v>
      </c>
      <c r="E71" s="73">
        <v>40422</v>
      </c>
    </row>
    <row r="72" spans="1:5" ht="12.75">
      <c r="A72" s="15" t="s">
        <v>121</v>
      </c>
      <c r="B72" s="21" t="s">
        <v>33</v>
      </c>
      <c r="C72" s="16" t="s">
        <v>90</v>
      </c>
      <c r="D72" s="16" t="s">
        <v>122</v>
      </c>
      <c r="E72" s="73">
        <v>39601</v>
      </c>
    </row>
    <row r="73" spans="1:5" ht="12.75">
      <c r="A73" s="54" t="s">
        <v>493</v>
      </c>
      <c r="B73" s="2" t="s">
        <v>1</v>
      </c>
      <c r="C73" s="16" t="s">
        <v>90</v>
      </c>
      <c r="D73" s="16" t="s">
        <v>242</v>
      </c>
      <c r="E73" s="73">
        <v>40118</v>
      </c>
    </row>
    <row r="74" spans="1:5" ht="12.75">
      <c r="A74" s="15" t="s">
        <v>278</v>
      </c>
      <c r="B74" s="2" t="s">
        <v>1</v>
      </c>
      <c r="C74" s="2" t="s">
        <v>2</v>
      </c>
      <c r="D74" s="16"/>
      <c r="E74" s="73">
        <v>39696</v>
      </c>
    </row>
    <row r="75" spans="1:5" ht="12.75">
      <c r="A75" s="18" t="s">
        <v>40</v>
      </c>
      <c r="B75" s="16" t="s">
        <v>102</v>
      </c>
      <c r="C75" s="16" t="s">
        <v>2</v>
      </c>
      <c r="D75" s="40" t="s">
        <v>364</v>
      </c>
      <c r="E75" s="73">
        <v>41427</v>
      </c>
    </row>
    <row r="76" spans="1:5" ht="12.75">
      <c r="A76" s="15" t="s">
        <v>105</v>
      </c>
      <c r="B76" s="2" t="s">
        <v>1</v>
      </c>
      <c r="C76" s="2" t="s">
        <v>13</v>
      </c>
      <c r="D76" s="178" t="s">
        <v>1265</v>
      </c>
      <c r="E76" s="73">
        <v>41427</v>
      </c>
    </row>
    <row r="77" spans="1:5" ht="12.75">
      <c r="A77" s="15" t="s">
        <v>169</v>
      </c>
      <c r="B77" s="2" t="s">
        <v>1</v>
      </c>
      <c r="C77" s="2" t="s">
        <v>2</v>
      </c>
      <c r="D77" s="178" t="s">
        <v>1265</v>
      </c>
      <c r="E77" s="73">
        <v>41427</v>
      </c>
    </row>
    <row r="78" spans="1:5" ht="12.75">
      <c r="A78" s="15" t="s">
        <v>106</v>
      </c>
      <c r="B78" s="2" t="s">
        <v>1</v>
      </c>
      <c r="C78" s="2" t="s">
        <v>13</v>
      </c>
      <c r="D78" s="16" t="s">
        <v>109</v>
      </c>
      <c r="E78" s="73">
        <v>39601</v>
      </c>
    </row>
    <row r="79" spans="1:5" ht="12.75">
      <c r="A79" s="15" t="s">
        <v>389</v>
      </c>
      <c r="B79" s="16" t="s">
        <v>102</v>
      </c>
      <c r="C79" s="2" t="s">
        <v>2</v>
      </c>
      <c r="D79" s="40" t="s">
        <v>388</v>
      </c>
      <c r="E79" s="73">
        <v>39927</v>
      </c>
    </row>
    <row r="80" spans="1:5" ht="12.75">
      <c r="A80" s="4" t="s">
        <v>259</v>
      </c>
      <c r="B80" s="3" t="s">
        <v>1</v>
      </c>
      <c r="C80" s="2" t="s">
        <v>2</v>
      </c>
      <c r="D80" s="16" t="s">
        <v>242</v>
      </c>
      <c r="E80" s="73">
        <v>39480</v>
      </c>
    </row>
    <row r="81" spans="1:5" ht="12.75">
      <c r="A81" s="18" t="s">
        <v>41</v>
      </c>
      <c r="B81" s="16" t="s">
        <v>102</v>
      </c>
      <c r="C81" s="16" t="s">
        <v>2</v>
      </c>
      <c r="D81" s="40" t="s">
        <v>97</v>
      </c>
      <c r="E81" s="73">
        <v>41427</v>
      </c>
    </row>
    <row r="82" spans="1:5" ht="12.75">
      <c r="A82" s="15" t="s">
        <v>243</v>
      </c>
      <c r="B82" s="2" t="s">
        <v>1</v>
      </c>
      <c r="C82" s="2" t="s">
        <v>2</v>
      </c>
      <c r="D82" s="16" t="s">
        <v>242</v>
      </c>
      <c r="E82" s="73">
        <v>39601</v>
      </c>
    </row>
    <row r="83" spans="1:5" ht="12.75">
      <c r="A83" s="15" t="s">
        <v>276</v>
      </c>
      <c r="B83" s="2" t="s">
        <v>1</v>
      </c>
      <c r="C83" s="2" t="s">
        <v>2</v>
      </c>
      <c r="D83" s="16"/>
      <c r="E83" s="73">
        <v>39696</v>
      </c>
    </row>
    <row r="84" spans="1:5" ht="12.75">
      <c r="A84" s="18" t="s">
        <v>103</v>
      </c>
      <c r="B84" s="16" t="s">
        <v>102</v>
      </c>
      <c r="C84" s="16" t="s">
        <v>2</v>
      </c>
      <c r="D84" s="40" t="s">
        <v>98</v>
      </c>
      <c r="E84" s="73">
        <v>40677</v>
      </c>
    </row>
    <row r="85" spans="1:5" ht="12.75">
      <c r="A85" s="15" t="s">
        <v>168</v>
      </c>
      <c r="B85" s="2" t="s">
        <v>1</v>
      </c>
      <c r="C85" s="2" t="s">
        <v>2</v>
      </c>
      <c r="D85" s="16" t="s">
        <v>162</v>
      </c>
      <c r="E85" s="73">
        <v>39767</v>
      </c>
    </row>
    <row r="86" spans="1:5" ht="12.75">
      <c r="A86" s="18" t="s">
        <v>42</v>
      </c>
      <c r="B86" s="16" t="s">
        <v>102</v>
      </c>
      <c r="C86" s="16" t="s">
        <v>2</v>
      </c>
      <c r="D86" s="40" t="s">
        <v>99</v>
      </c>
      <c r="E86" s="73">
        <v>39597</v>
      </c>
    </row>
    <row r="87" spans="1:5" ht="12.75">
      <c r="A87" s="15" t="s">
        <v>248</v>
      </c>
      <c r="B87" s="2" t="s">
        <v>1</v>
      </c>
      <c r="C87" s="2" t="s">
        <v>2</v>
      </c>
      <c r="D87" s="16" t="s">
        <v>868</v>
      </c>
      <c r="E87" s="73">
        <v>40422</v>
      </c>
    </row>
    <row r="88" spans="1:5" ht="12.75">
      <c r="A88" s="18" t="s">
        <v>43</v>
      </c>
      <c r="B88" s="16" t="s">
        <v>102</v>
      </c>
      <c r="C88" s="16" t="s">
        <v>2</v>
      </c>
      <c r="D88" s="40" t="s">
        <v>869</v>
      </c>
      <c r="E88" s="73">
        <v>40422</v>
      </c>
    </row>
    <row r="89" spans="1:5" ht="12.75">
      <c r="A89" s="15" t="s">
        <v>873</v>
      </c>
      <c r="B89" s="2" t="s">
        <v>1</v>
      </c>
      <c r="C89" s="16" t="s">
        <v>877</v>
      </c>
      <c r="D89" s="16" t="s">
        <v>865</v>
      </c>
      <c r="E89" s="73">
        <v>40422</v>
      </c>
    </row>
    <row r="90" spans="1:5" ht="12.75">
      <c r="A90" s="15" t="s">
        <v>878</v>
      </c>
      <c r="B90" s="2" t="s">
        <v>1</v>
      </c>
      <c r="C90" s="16" t="s">
        <v>877</v>
      </c>
      <c r="D90" s="16" t="s">
        <v>865</v>
      </c>
      <c r="E90" s="73">
        <v>40422</v>
      </c>
    </row>
    <row r="91" spans="1:5" ht="12.75">
      <c r="A91" s="15" t="s">
        <v>277</v>
      </c>
      <c r="B91" s="2" t="s">
        <v>1</v>
      </c>
      <c r="C91" s="2" t="s">
        <v>2</v>
      </c>
      <c r="D91" s="16"/>
      <c r="E91" s="73">
        <v>39696</v>
      </c>
    </row>
    <row r="92" spans="1:5" ht="12.75">
      <c r="A92" s="15" t="s">
        <v>161</v>
      </c>
      <c r="B92" s="16" t="s">
        <v>143</v>
      </c>
      <c r="C92" s="2" t="s">
        <v>2</v>
      </c>
      <c r="D92" s="16" t="s">
        <v>162</v>
      </c>
      <c r="E92" s="73">
        <v>39695</v>
      </c>
    </row>
    <row r="93" spans="1:5" ht="12.75">
      <c r="A93" s="15" t="s">
        <v>1018</v>
      </c>
      <c r="B93" s="16" t="s">
        <v>143</v>
      </c>
      <c r="C93" s="2" t="s">
        <v>2</v>
      </c>
      <c r="D93" s="16" t="s">
        <v>162</v>
      </c>
      <c r="E93" s="73">
        <v>41097</v>
      </c>
    </row>
    <row r="94" spans="1:5" ht="12.75">
      <c r="A94" s="4" t="s">
        <v>100</v>
      </c>
      <c r="B94" s="16" t="s">
        <v>102</v>
      </c>
      <c r="C94" s="2" t="s">
        <v>2</v>
      </c>
      <c r="D94" s="16" t="s">
        <v>48</v>
      </c>
      <c r="E94" s="73">
        <v>39695</v>
      </c>
    </row>
    <row r="95" spans="1:5" ht="12.75">
      <c r="A95" s="15" t="s">
        <v>260</v>
      </c>
      <c r="B95" s="2" t="s">
        <v>1</v>
      </c>
      <c r="C95" s="2" t="s">
        <v>2</v>
      </c>
      <c r="D95" s="16" t="s">
        <v>242</v>
      </c>
      <c r="E95" s="73">
        <v>39601</v>
      </c>
    </row>
    <row r="96" spans="1:5" ht="12.75">
      <c r="A96" s="4" t="s">
        <v>201</v>
      </c>
      <c r="B96" s="3" t="s">
        <v>1</v>
      </c>
      <c r="C96" s="2" t="s">
        <v>2</v>
      </c>
      <c r="D96" s="16" t="s">
        <v>33</v>
      </c>
      <c r="E96" s="73">
        <v>39022</v>
      </c>
    </row>
    <row r="97" spans="1:5" ht="12.75">
      <c r="A97" s="15" t="s">
        <v>83</v>
      </c>
      <c r="B97" s="2" t="s">
        <v>1</v>
      </c>
      <c r="C97" s="2" t="s">
        <v>2</v>
      </c>
      <c r="D97" s="16" t="s">
        <v>33</v>
      </c>
      <c r="E97" s="73">
        <v>39601</v>
      </c>
    </row>
    <row r="98" spans="1:5" ht="12.75">
      <c r="A98" s="15" t="s">
        <v>149</v>
      </c>
      <c r="B98" s="2" t="s">
        <v>1</v>
      </c>
      <c r="C98" s="2" t="s">
        <v>2</v>
      </c>
      <c r="D98" s="16" t="s">
        <v>242</v>
      </c>
      <c r="E98" s="73">
        <v>39601</v>
      </c>
    </row>
    <row r="99" spans="1:5" ht="12.75">
      <c r="A99" s="15" t="s">
        <v>246</v>
      </c>
      <c r="B99" s="2" t="s">
        <v>1</v>
      </c>
      <c r="C99" s="2" t="s">
        <v>2</v>
      </c>
      <c r="D99" s="16" t="s">
        <v>242</v>
      </c>
      <c r="E99" s="73">
        <v>39601</v>
      </c>
    </row>
    <row r="100" spans="1:5" ht="12.75">
      <c r="A100" s="15" t="s">
        <v>261</v>
      </c>
      <c r="B100" s="2" t="s">
        <v>1</v>
      </c>
      <c r="C100" s="2" t="s">
        <v>13</v>
      </c>
      <c r="D100" s="16" t="s">
        <v>242</v>
      </c>
      <c r="E100" s="73">
        <v>39601</v>
      </c>
    </row>
    <row r="101" spans="1:5" ht="12.75">
      <c r="A101" s="99" t="s">
        <v>262</v>
      </c>
      <c r="B101" s="3" t="s">
        <v>1</v>
      </c>
      <c r="C101" s="2" t="s">
        <v>2</v>
      </c>
      <c r="D101" s="16" t="s">
        <v>242</v>
      </c>
      <c r="E101" s="73">
        <v>39480</v>
      </c>
    </row>
    <row r="102" spans="1:5" ht="12.75">
      <c r="A102" s="15" t="s">
        <v>872</v>
      </c>
      <c r="B102" s="2" t="s">
        <v>1</v>
      </c>
      <c r="C102" s="16" t="s">
        <v>877</v>
      </c>
      <c r="D102" s="16" t="s">
        <v>865</v>
      </c>
      <c r="E102" s="73">
        <v>40422</v>
      </c>
    </row>
    <row r="103" spans="1:5" ht="12.75">
      <c r="A103" s="15" t="s">
        <v>858</v>
      </c>
      <c r="B103" s="2" t="s">
        <v>1</v>
      </c>
      <c r="C103" s="16" t="s">
        <v>877</v>
      </c>
      <c r="D103" s="16" t="s">
        <v>865</v>
      </c>
      <c r="E103" s="73">
        <v>40422</v>
      </c>
    </row>
    <row r="104" spans="1:5" ht="12.75">
      <c r="A104" s="4" t="s">
        <v>365</v>
      </c>
      <c r="B104" s="16" t="s">
        <v>102</v>
      </c>
      <c r="C104" s="2" t="s">
        <v>2</v>
      </c>
      <c r="D104" s="16" t="s">
        <v>363</v>
      </c>
      <c r="E104" s="73">
        <v>39925</v>
      </c>
    </row>
    <row r="105" spans="1:5" ht="12.75">
      <c r="A105" s="4" t="s">
        <v>1125</v>
      </c>
      <c r="B105" s="16" t="s">
        <v>102</v>
      </c>
      <c r="C105" s="2" t="s">
        <v>2</v>
      </c>
      <c r="D105" s="178" t="s">
        <v>1126</v>
      </c>
      <c r="E105" s="73">
        <v>40859</v>
      </c>
    </row>
    <row r="106" spans="1:5" ht="12.75">
      <c r="A106" s="15" t="s">
        <v>108</v>
      </c>
      <c r="B106" s="2" t="s">
        <v>1</v>
      </c>
      <c r="C106" s="2" t="s">
        <v>2</v>
      </c>
      <c r="D106" s="16" t="s">
        <v>109</v>
      </c>
      <c r="E106" s="73">
        <v>39601</v>
      </c>
    </row>
    <row r="107" spans="1:5" ht="12.75">
      <c r="A107" s="15" t="s">
        <v>279</v>
      </c>
      <c r="B107" s="2" t="s">
        <v>1</v>
      </c>
      <c r="C107" s="2" t="s">
        <v>2</v>
      </c>
      <c r="D107" s="16" t="s">
        <v>870</v>
      </c>
      <c r="E107" s="73">
        <v>40422</v>
      </c>
    </row>
    <row r="108" spans="1:5" ht="12.75">
      <c r="A108" s="15" t="s">
        <v>84</v>
      </c>
      <c r="B108" s="2" t="s">
        <v>1</v>
      </c>
      <c r="C108" s="2" t="s">
        <v>2</v>
      </c>
      <c r="D108" s="16" t="s">
        <v>33</v>
      </c>
      <c r="E108" s="73">
        <v>39601</v>
      </c>
    </row>
    <row r="109" spans="1:5" ht="12.75">
      <c r="A109" s="25" t="s">
        <v>263</v>
      </c>
      <c r="B109" s="2" t="s">
        <v>1</v>
      </c>
      <c r="C109" s="7" t="s">
        <v>2</v>
      </c>
      <c r="D109" s="16" t="s">
        <v>870</v>
      </c>
      <c r="E109" s="73">
        <v>40551</v>
      </c>
    </row>
    <row r="110" spans="1:5" ht="12.75">
      <c r="A110" s="25" t="s">
        <v>264</v>
      </c>
      <c r="B110" s="2" t="s">
        <v>1</v>
      </c>
      <c r="C110" s="7" t="s">
        <v>2</v>
      </c>
      <c r="D110" s="16" t="s">
        <v>870</v>
      </c>
      <c r="E110" s="73">
        <v>40452</v>
      </c>
    </row>
    <row r="111" spans="1:5" ht="12.75">
      <c r="A111" s="25" t="s">
        <v>265</v>
      </c>
      <c r="B111" s="2" t="s">
        <v>1</v>
      </c>
      <c r="C111" s="7" t="s">
        <v>2</v>
      </c>
      <c r="D111" s="16" t="s">
        <v>242</v>
      </c>
      <c r="E111" s="73">
        <v>39601</v>
      </c>
    </row>
    <row r="112" spans="1:5" ht="12.75">
      <c r="A112" s="5" t="s">
        <v>224</v>
      </c>
      <c r="B112" s="3" t="s">
        <v>35</v>
      </c>
      <c r="C112" s="7" t="s">
        <v>2</v>
      </c>
      <c r="D112" s="16" t="s">
        <v>162</v>
      </c>
      <c r="E112" s="73">
        <v>40551</v>
      </c>
    </row>
    <row r="113" spans="1:5" ht="12.75">
      <c r="A113" s="18" t="s">
        <v>49</v>
      </c>
      <c r="B113" s="16" t="s">
        <v>102</v>
      </c>
      <c r="C113" s="16" t="s">
        <v>2</v>
      </c>
      <c r="D113" s="40" t="s">
        <v>104</v>
      </c>
      <c r="E113" s="73">
        <v>39597</v>
      </c>
    </row>
    <row r="114" spans="1:5" ht="12.75">
      <c r="A114" s="15" t="s">
        <v>266</v>
      </c>
      <c r="B114" s="21" t="s">
        <v>33</v>
      </c>
      <c r="C114" s="2" t="s">
        <v>2</v>
      </c>
      <c r="D114" s="16" t="s">
        <v>242</v>
      </c>
      <c r="E114" s="73">
        <v>39601</v>
      </c>
    </row>
    <row r="115" spans="1:5" ht="12.75">
      <c r="A115" s="15" t="s">
        <v>267</v>
      </c>
      <c r="B115" s="21" t="s">
        <v>33</v>
      </c>
      <c r="C115" s="2" t="s">
        <v>2</v>
      </c>
      <c r="D115" s="16" t="s">
        <v>242</v>
      </c>
      <c r="E115" s="73">
        <v>39601</v>
      </c>
    </row>
    <row r="116" spans="1:5" ht="12.75">
      <c r="A116" s="15" t="s">
        <v>147</v>
      </c>
      <c r="B116" s="16" t="s">
        <v>143</v>
      </c>
      <c r="C116" s="26" t="s">
        <v>2</v>
      </c>
      <c r="D116" s="16" t="s">
        <v>148</v>
      </c>
      <c r="E116" s="73">
        <v>40472</v>
      </c>
    </row>
    <row r="117" spans="1:5" ht="12.75">
      <c r="A117" s="12" t="s">
        <v>144</v>
      </c>
      <c r="B117" s="16" t="s">
        <v>143</v>
      </c>
      <c r="C117" s="26" t="s">
        <v>2</v>
      </c>
      <c r="D117" s="29" t="s">
        <v>362</v>
      </c>
      <c r="E117" s="87">
        <v>40473</v>
      </c>
    </row>
    <row r="118" spans="1:5" ht="12.75">
      <c r="A118" s="15" t="s">
        <v>107</v>
      </c>
      <c r="B118" s="2" t="s">
        <v>1</v>
      </c>
      <c r="C118" s="2" t="s">
        <v>2</v>
      </c>
      <c r="D118" s="16" t="s">
        <v>109</v>
      </c>
      <c r="E118" s="73">
        <v>39601</v>
      </c>
    </row>
    <row r="119" spans="1:5" ht="12.75">
      <c r="A119" s="18" t="s">
        <v>50</v>
      </c>
      <c r="B119" s="16" t="s">
        <v>102</v>
      </c>
      <c r="C119" s="16" t="s">
        <v>2</v>
      </c>
      <c r="D119" s="40" t="s">
        <v>97</v>
      </c>
      <c r="E119" s="73">
        <v>41427</v>
      </c>
    </row>
    <row r="120" spans="1:5" ht="12.75">
      <c r="A120" s="55" t="s">
        <v>280</v>
      </c>
      <c r="B120" s="2" t="s">
        <v>1</v>
      </c>
      <c r="C120" s="2" t="s">
        <v>2</v>
      </c>
      <c r="D120" s="178" t="s">
        <v>1193</v>
      </c>
      <c r="E120" s="73">
        <v>41427</v>
      </c>
    </row>
    <row r="121" spans="1:5" ht="12.75">
      <c r="A121" s="55" t="s">
        <v>1268</v>
      </c>
      <c r="B121" s="2" t="s">
        <v>1</v>
      </c>
      <c r="C121" s="2" t="s">
        <v>2</v>
      </c>
      <c r="D121" s="178"/>
      <c r="E121" s="73">
        <v>41427</v>
      </c>
    </row>
    <row r="122" spans="1:5" ht="12.75">
      <c r="A122" s="55" t="s">
        <v>1269</v>
      </c>
      <c r="B122" s="2" t="s">
        <v>1</v>
      </c>
      <c r="C122" s="2" t="s">
        <v>2</v>
      </c>
      <c r="D122" s="178" t="s">
        <v>1265</v>
      </c>
      <c r="E122" s="73">
        <v>41427</v>
      </c>
    </row>
    <row r="123" spans="1:5" ht="12.75">
      <c r="A123" s="15" t="s">
        <v>281</v>
      </c>
      <c r="B123" s="2" t="s">
        <v>1</v>
      </c>
      <c r="C123" s="2" t="s">
        <v>2</v>
      </c>
      <c r="D123" s="178" t="s">
        <v>1265</v>
      </c>
      <c r="E123" s="73">
        <v>39696</v>
      </c>
    </row>
    <row r="124" spans="1:5" ht="12.75">
      <c r="A124" s="15" t="s">
        <v>247</v>
      </c>
      <c r="B124" s="2" t="s">
        <v>1</v>
      </c>
      <c r="C124" s="2" t="s">
        <v>2</v>
      </c>
      <c r="D124" s="16" t="s">
        <v>242</v>
      </c>
      <c r="E124" s="73">
        <v>39601</v>
      </c>
    </row>
    <row r="125" spans="1:5" ht="12.75">
      <c r="A125" s="15" t="s">
        <v>86</v>
      </c>
      <c r="B125" s="2" t="s">
        <v>1</v>
      </c>
      <c r="C125" s="2" t="s">
        <v>2</v>
      </c>
      <c r="D125" s="16" t="s">
        <v>33</v>
      </c>
      <c r="E125" s="73">
        <v>39601</v>
      </c>
    </row>
    <row r="126" spans="1:5" ht="12.75">
      <c r="A126" s="15" t="s">
        <v>1007</v>
      </c>
      <c r="B126" s="2" t="s">
        <v>1</v>
      </c>
      <c r="C126" s="2" t="s">
        <v>2</v>
      </c>
      <c r="D126" s="16" t="s">
        <v>1008</v>
      </c>
      <c r="E126" s="73">
        <v>41134</v>
      </c>
    </row>
    <row r="127" spans="1:5" ht="12.75">
      <c r="A127" s="15" t="s">
        <v>166</v>
      </c>
      <c r="B127" s="2" t="s">
        <v>1</v>
      </c>
      <c r="C127" s="2" t="s">
        <v>2</v>
      </c>
      <c r="D127" s="16" t="s">
        <v>162</v>
      </c>
      <c r="E127" s="73">
        <v>39767</v>
      </c>
    </row>
    <row r="128" spans="1:5" ht="12.75">
      <c r="A128" s="4" t="s">
        <v>101</v>
      </c>
      <c r="B128" s="3" t="s">
        <v>35</v>
      </c>
      <c r="C128" s="2" t="s">
        <v>2</v>
      </c>
      <c r="D128" s="16" t="s">
        <v>152</v>
      </c>
      <c r="E128" s="73">
        <v>39731</v>
      </c>
    </row>
    <row r="129" spans="1:5" ht="12.75">
      <c r="A129" s="15" t="s">
        <v>871</v>
      </c>
      <c r="B129" s="2" t="s">
        <v>1</v>
      </c>
      <c r="C129" s="16" t="s">
        <v>877</v>
      </c>
      <c r="D129" s="16" t="s">
        <v>865</v>
      </c>
      <c r="E129" s="73">
        <v>40422</v>
      </c>
    </row>
    <row r="130" spans="1:5" ht="12.75">
      <c r="A130" s="25"/>
      <c r="B130" s="7"/>
      <c r="C130" s="97"/>
      <c r="D130" s="97"/>
      <c r="E130" s="74"/>
    </row>
    <row r="131" spans="1:5" ht="12.75">
      <c r="A131" s="102" t="s">
        <v>2</v>
      </c>
      <c r="B131" s="103"/>
      <c r="C131" s="92">
        <f>COUNTIF(C4:C129,"QF-4E")</f>
        <v>73</v>
      </c>
      <c r="D131" s="97"/>
      <c r="E131" s="74"/>
    </row>
    <row r="132" spans="1:3" ht="12.75">
      <c r="A132" s="104" t="s">
        <v>25</v>
      </c>
      <c r="B132" s="7"/>
      <c r="C132" s="93">
        <f>COUNTIF(C4:C130,"QF-4G")</f>
        <v>2</v>
      </c>
    </row>
    <row r="133" spans="1:3" ht="12.75">
      <c r="A133" s="105" t="s">
        <v>90</v>
      </c>
      <c r="B133" s="106"/>
      <c r="C133" s="107">
        <f>COUNTIF(C5:C131,"QRF-4C")</f>
        <v>32</v>
      </c>
    </row>
    <row r="134" spans="1:3" ht="12.75">
      <c r="A134" s="48" t="s">
        <v>883</v>
      </c>
      <c r="B134" s="49"/>
      <c r="C134" s="101">
        <f>COUNTA(A4:A129)</f>
        <v>126</v>
      </c>
    </row>
    <row r="136" spans="1:2" ht="12.75">
      <c r="A136" s="108" t="s">
        <v>844</v>
      </c>
      <c r="B136" s="109">
        <v>41611</v>
      </c>
    </row>
    <row r="140" spans="2:7" ht="12.75">
      <c r="B140" s="88"/>
      <c r="G140" s="98"/>
    </row>
  </sheetData>
  <sheetProtection/>
  <conditionalFormatting sqref="A54">
    <cfRule type="duplicateValues" priority="18" dxfId="0" stopIfTrue="1">
      <formula>AND(COUNTIF($A$54:$A$54,A54)&gt;1,NOT(ISBLANK(A54)))</formula>
    </cfRule>
  </conditionalFormatting>
  <conditionalFormatting sqref="A92">
    <cfRule type="duplicateValues" priority="17" dxfId="0" stopIfTrue="1">
      <formula>AND(COUNTIF($A$92:$A$92,A92)&gt;1,NOT(ISBLANK(A92)))</formula>
    </cfRule>
  </conditionalFormatting>
  <conditionalFormatting sqref="A80:A83">
    <cfRule type="duplicateValues" priority="10" dxfId="0" stopIfTrue="1">
      <formula>AND(COUNTIF($A$80:$A$83,A80)&gt;1,NOT(ISBLANK(A80)))</formula>
    </cfRule>
  </conditionalFormatting>
  <conditionalFormatting sqref="A87:A90">
    <cfRule type="duplicateValues" priority="8" dxfId="0" stopIfTrue="1">
      <formula>AND(COUNTIF($A$87:$A$90,A87)&gt;1,NOT(ISBLANK(A87)))</formula>
    </cfRule>
  </conditionalFormatting>
  <conditionalFormatting sqref="A78:A79">
    <cfRule type="duplicateValues" priority="29" dxfId="0" stopIfTrue="1">
      <formula>AND(COUNTIF($A$78:$A$79,A78)&gt;1,NOT(ISBLANK(A78)))</formula>
    </cfRule>
  </conditionalFormatting>
  <conditionalFormatting sqref="A93:A108 A55:A91 A11 A13:A14 A16:A26 A28:A31 A33:A37">
    <cfRule type="duplicateValues" priority="30" dxfId="0" stopIfTrue="1">
      <formula>AND(COUNTIF($A$93:$A$108,A11)+COUNTIF($A$55:$A$91,A11)+COUNTIF($A$11:$A$11,A11)+COUNTIF($A$13:$A$14,A11)+COUNTIF($A$16:$A$26,A11)+COUNTIF($A$28:$A$31,A11)+COUNTIF($A$33:$A$37,A11)&gt;1,NOT(ISBLANK(A11)))</formula>
    </cfRule>
  </conditionalFormatting>
  <conditionalFormatting sqref="A84:A86">
    <cfRule type="duplicateValues" priority="34" dxfId="0" stopIfTrue="1">
      <formula>AND(COUNTIF($A$84:$A$86,A84)&gt;1,NOT(ISBLANK(A84)))</formula>
    </cfRule>
  </conditionalFormatting>
  <conditionalFormatting sqref="A113">
    <cfRule type="duplicateValues" priority="6" dxfId="0" stopIfTrue="1">
      <formula>AND(COUNTIF($A$113:$A$113,A113)&gt;1,NOT(ISBLANK(A113)))</formula>
    </cfRule>
  </conditionalFormatting>
  <conditionalFormatting sqref="A27">
    <cfRule type="duplicateValues" priority="3" dxfId="0" stopIfTrue="1">
      <formula>AND(COUNTIF($A$27:$A$27,A27)&gt;1,NOT(ISBLANK(A27)))</formula>
    </cfRule>
  </conditionalFormatting>
  <conditionalFormatting sqref="A27">
    <cfRule type="duplicateValues" priority="4" dxfId="0" stopIfTrue="1">
      <formula>AND(COUNTIF($A$27:$A$27,A27)&gt;1,NOT(ISBLANK(A27)))</formula>
    </cfRule>
  </conditionalFormatting>
  <conditionalFormatting sqref="A32">
    <cfRule type="duplicateValues" priority="1" dxfId="0" stopIfTrue="1">
      <formula>AND(COUNTIF($A$32:$A$32,A32)&gt;1,NOT(ISBLANK(A32)))</formula>
    </cfRule>
  </conditionalFormatting>
  <conditionalFormatting sqref="A32">
    <cfRule type="duplicateValues" priority="2" dxfId="0" stopIfTrue="1">
      <formula>AND(COUNTIF($A$32:$A$32,A32)&gt;1,NOT(ISBLANK(A32)))</formula>
    </cfRule>
  </conditionalFormatting>
  <conditionalFormatting sqref="A76">
    <cfRule type="duplicateValues" priority="326" dxfId="0" stopIfTrue="1">
      <formula>AND(COUNTIF($A$76:$A$76,A76)&gt;1,NOT(ISBLANK(A76)))</formula>
    </cfRule>
  </conditionalFormatting>
  <conditionalFormatting sqref="A4:A26 A28:A31 A33:A114">
    <cfRule type="duplicateValues" priority="334" dxfId="0" stopIfTrue="1">
      <formula>AND(COUNTIF($A$4:$A$26,A4)+COUNTIF($A$28:$A$31,A4)+COUNTIF($A$33:$A$114,A4)&gt;1,NOT(ISBLANK(A4)))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4"/>
  <sheetViews>
    <sheetView zoomScalePageLayoutView="0" workbookViewId="0" topLeftCell="A1">
      <pane ySplit="915" topLeftCell="A271" activePane="bottomLeft" state="split"/>
      <selection pane="topLeft" activeCell="A1" sqref="A1"/>
      <selection pane="bottomLeft" activeCell="A177" sqref="A177"/>
    </sheetView>
  </sheetViews>
  <sheetFormatPr defaultColWidth="9.140625" defaultRowHeight="12.75"/>
  <cols>
    <col min="1" max="1" width="30.00390625" style="0" bestFit="1" customWidth="1"/>
    <col min="2" max="2" width="31.7109375" style="0" bestFit="1" customWidth="1"/>
    <col min="3" max="3" width="9.57421875" style="0" bestFit="1" customWidth="1"/>
    <col min="4" max="4" width="74.28125" style="0" bestFit="1" customWidth="1"/>
    <col min="5" max="5" width="16.7109375" style="0" bestFit="1" customWidth="1"/>
    <col min="6" max="6" width="36.8515625" style="0" bestFit="1" customWidth="1"/>
  </cols>
  <sheetData>
    <row r="1" spans="1:5" ht="20.25">
      <c r="A1" s="116" t="s">
        <v>1115</v>
      </c>
      <c r="B1" s="7"/>
      <c r="C1" s="7"/>
      <c r="D1" s="7"/>
      <c r="E1" s="8"/>
    </row>
    <row r="2" spans="1:6" ht="12.75">
      <c r="A2" s="1" t="s">
        <v>69</v>
      </c>
      <c r="B2" s="1" t="s">
        <v>351</v>
      </c>
      <c r="C2" s="1" t="s">
        <v>61</v>
      </c>
      <c r="D2" s="1" t="s">
        <v>62</v>
      </c>
      <c r="E2" s="121" t="s">
        <v>63</v>
      </c>
      <c r="F2" s="124" t="s">
        <v>145</v>
      </c>
    </row>
    <row r="3" spans="1:6" ht="12.75">
      <c r="A3" s="56">
        <v>498</v>
      </c>
      <c r="B3" s="39" t="s">
        <v>158</v>
      </c>
      <c r="C3" s="39" t="s">
        <v>487</v>
      </c>
      <c r="D3" s="39" t="s">
        <v>474</v>
      </c>
      <c r="E3" s="122">
        <v>40025</v>
      </c>
      <c r="F3" s="2"/>
    </row>
    <row r="4" spans="1:6" ht="12.75">
      <c r="A4" s="4">
        <v>579</v>
      </c>
      <c r="B4" s="2" t="s">
        <v>158</v>
      </c>
      <c r="C4" s="2" t="s">
        <v>383</v>
      </c>
      <c r="D4" s="39" t="s">
        <v>384</v>
      </c>
      <c r="E4" s="81">
        <v>39931</v>
      </c>
      <c r="F4" s="2"/>
    </row>
    <row r="5" spans="1:6" ht="12.75">
      <c r="A5" s="4">
        <v>604</v>
      </c>
      <c r="B5" s="2" t="s">
        <v>158</v>
      </c>
      <c r="C5" s="2" t="s">
        <v>383</v>
      </c>
      <c r="D5" s="39" t="s">
        <v>384</v>
      </c>
      <c r="E5" s="81">
        <v>40287</v>
      </c>
      <c r="F5" s="2"/>
    </row>
    <row r="6" spans="1:6" ht="12.75">
      <c r="A6" s="4">
        <v>143388</v>
      </c>
      <c r="B6" s="2" t="s">
        <v>1254</v>
      </c>
      <c r="C6" s="2" t="s">
        <v>287</v>
      </c>
      <c r="D6" s="39" t="s">
        <v>1255</v>
      </c>
      <c r="E6" s="81">
        <v>41335</v>
      </c>
      <c r="F6" s="2" t="s">
        <v>1256</v>
      </c>
    </row>
    <row r="7" spans="1:6" ht="12.75">
      <c r="A7" s="212">
        <v>145310</v>
      </c>
      <c r="B7" s="178" t="s">
        <v>1012</v>
      </c>
      <c r="C7" s="185" t="s">
        <v>1301</v>
      </c>
      <c r="D7" s="185" t="s">
        <v>1302</v>
      </c>
      <c r="E7" s="81">
        <v>41786</v>
      </c>
      <c r="F7" s="185" t="s">
        <v>1303</v>
      </c>
    </row>
    <row r="8" spans="1:6" ht="12.75">
      <c r="A8" s="4">
        <v>145315</v>
      </c>
      <c r="B8" s="16" t="s">
        <v>286</v>
      </c>
      <c r="C8" s="16" t="s">
        <v>287</v>
      </c>
      <c r="D8" s="16" t="s">
        <v>288</v>
      </c>
      <c r="E8" s="81">
        <v>39888</v>
      </c>
      <c r="F8" s="2"/>
    </row>
    <row r="9" spans="1:6" ht="12.75">
      <c r="A9" s="4">
        <v>148252</v>
      </c>
      <c r="B9" s="2"/>
      <c r="C9" s="2" t="s">
        <v>218</v>
      </c>
      <c r="D9" s="39" t="s">
        <v>1176</v>
      </c>
      <c r="E9" s="81">
        <v>40987</v>
      </c>
      <c r="F9" s="2"/>
    </row>
    <row r="10" spans="1:6" ht="12.75">
      <c r="A10" s="4">
        <v>148261</v>
      </c>
      <c r="B10" s="2" t="s">
        <v>128</v>
      </c>
      <c r="C10" s="2" t="s">
        <v>287</v>
      </c>
      <c r="D10" s="39" t="s">
        <v>1143</v>
      </c>
      <c r="E10" s="81">
        <v>40809</v>
      </c>
      <c r="F10" s="2"/>
    </row>
    <row r="11" spans="1:6" ht="12.75">
      <c r="A11" s="4">
        <v>148273</v>
      </c>
      <c r="B11" s="2"/>
      <c r="C11" s="2" t="s">
        <v>287</v>
      </c>
      <c r="D11" s="39" t="s">
        <v>328</v>
      </c>
      <c r="E11" s="81">
        <v>39904</v>
      </c>
      <c r="F11" s="2"/>
    </row>
    <row r="12" spans="1:6" ht="12.75">
      <c r="A12" s="4">
        <v>148275</v>
      </c>
      <c r="B12" s="2" t="s">
        <v>128</v>
      </c>
      <c r="C12" s="2" t="s">
        <v>287</v>
      </c>
      <c r="D12" s="39" t="s">
        <v>1098</v>
      </c>
      <c r="E12" s="81">
        <v>40803</v>
      </c>
      <c r="F12" s="2"/>
    </row>
    <row r="13" spans="1:6" ht="12.75">
      <c r="A13" s="4">
        <v>148367</v>
      </c>
      <c r="B13" s="2" t="s">
        <v>128</v>
      </c>
      <c r="C13" s="2" t="s">
        <v>218</v>
      </c>
      <c r="D13" s="39" t="s">
        <v>1195</v>
      </c>
      <c r="E13" s="81">
        <v>41055</v>
      </c>
      <c r="F13" s="2"/>
    </row>
    <row r="14" spans="1:6" ht="12.75">
      <c r="A14" s="4">
        <v>148371</v>
      </c>
      <c r="B14" s="2"/>
      <c r="C14" s="2" t="s">
        <v>326</v>
      </c>
      <c r="D14" s="39" t="s">
        <v>1176</v>
      </c>
      <c r="E14" s="81">
        <v>40987</v>
      </c>
      <c r="F14" s="2"/>
    </row>
    <row r="15" spans="1:6" ht="12.75">
      <c r="A15" s="4">
        <v>148373</v>
      </c>
      <c r="B15" s="2" t="s">
        <v>131</v>
      </c>
      <c r="C15" s="2" t="s">
        <v>218</v>
      </c>
      <c r="D15" s="39" t="s">
        <v>1198</v>
      </c>
      <c r="E15" s="81">
        <v>41085</v>
      </c>
      <c r="F15" s="2"/>
    </row>
    <row r="16" spans="1:6" ht="12.75">
      <c r="A16" s="4">
        <v>148400</v>
      </c>
      <c r="B16" s="2" t="s">
        <v>1012</v>
      </c>
      <c r="C16" s="2" t="s">
        <v>218</v>
      </c>
      <c r="D16" s="39" t="s">
        <v>331</v>
      </c>
      <c r="E16" s="81">
        <v>39904</v>
      </c>
      <c r="F16" s="2"/>
    </row>
    <row r="17" spans="1:6" ht="12.75">
      <c r="A17" s="56">
        <v>148405</v>
      </c>
      <c r="B17" s="16" t="s">
        <v>128</v>
      </c>
      <c r="C17" s="16" t="s">
        <v>218</v>
      </c>
      <c r="D17" s="16" t="s">
        <v>210</v>
      </c>
      <c r="E17" s="81" t="s">
        <v>211</v>
      </c>
      <c r="F17" s="2"/>
    </row>
    <row r="18" spans="1:6" ht="12.75">
      <c r="A18" s="4">
        <v>148407</v>
      </c>
      <c r="B18" s="2" t="s">
        <v>213</v>
      </c>
      <c r="C18" s="2" t="s">
        <v>218</v>
      </c>
      <c r="D18" s="39" t="s">
        <v>329</v>
      </c>
      <c r="E18" s="81">
        <v>40569</v>
      </c>
      <c r="F18" s="2"/>
    </row>
    <row r="19" spans="1:6" ht="12.75">
      <c r="A19" s="56">
        <v>148431</v>
      </c>
      <c r="B19" s="16" t="s">
        <v>214</v>
      </c>
      <c r="C19" s="16" t="s">
        <v>218</v>
      </c>
      <c r="D19" s="16" t="s">
        <v>210</v>
      </c>
      <c r="E19" s="81" t="s">
        <v>211</v>
      </c>
      <c r="F19" s="2"/>
    </row>
    <row r="20" spans="1:6" ht="12.75">
      <c r="A20" s="56">
        <v>149457</v>
      </c>
      <c r="B20" s="16" t="s">
        <v>973</v>
      </c>
      <c r="C20" s="16" t="s">
        <v>218</v>
      </c>
      <c r="D20" s="16" t="s">
        <v>962</v>
      </c>
      <c r="E20" s="81">
        <v>40569</v>
      </c>
      <c r="F20" s="137" t="s">
        <v>972</v>
      </c>
    </row>
    <row r="21" spans="1:6" ht="12.75">
      <c r="A21" s="4">
        <v>150423</v>
      </c>
      <c r="B21" s="2"/>
      <c r="C21" s="2" t="s">
        <v>220</v>
      </c>
      <c r="D21" s="39" t="s">
        <v>342</v>
      </c>
      <c r="E21" s="81">
        <v>39904</v>
      </c>
      <c r="F21" s="2"/>
    </row>
    <row r="22" spans="1:6" ht="12.75">
      <c r="A22" s="4">
        <v>150442</v>
      </c>
      <c r="B22" s="2" t="s">
        <v>1013</v>
      </c>
      <c r="C22" s="2" t="s">
        <v>220</v>
      </c>
      <c r="D22" s="39" t="s">
        <v>339</v>
      </c>
      <c r="E22" s="81">
        <v>39904</v>
      </c>
      <c r="F22" s="2"/>
    </row>
    <row r="23" spans="1:6" ht="12.75">
      <c r="A23" s="4">
        <v>150444</v>
      </c>
      <c r="B23" s="2" t="s">
        <v>350</v>
      </c>
      <c r="C23" s="2" t="s">
        <v>220</v>
      </c>
      <c r="D23" s="39" t="s">
        <v>338</v>
      </c>
      <c r="E23" s="81">
        <v>39986</v>
      </c>
      <c r="F23" s="125" t="s">
        <v>472</v>
      </c>
    </row>
    <row r="24" spans="1:6" ht="12.75">
      <c r="A24" s="60">
        <v>150452</v>
      </c>
      <c r="B24" s="3"/>
      <c r="C24" s="16" t="s">
        <v>220</v>
      </c>
      <c r="D24" s="16" t="s">
        <v>676</v>
      </c>
      <c r="E24" s="81">
        <v>40348</v>
      </c>
      <c r="F24" s="2"/>
    </row>
    <row r="25" spans="1:6" ht="12.75">
      <c r="A25" s="56">
        <v>150628</v>
      </c>
      <c r="B25" s="16" t="s">
        <v>221</v>
      </c>
      <c r="C25" s="16" t="s">
        <v>220</v>
      </c>
      <c r="D25" s="178" t="s">
        <v>1182</v>
      </c>
      <c r="E25" s="81">
        <v>41366</v>
      </c>
      <c r="F25" s="2"/>
    </row>
    <row r="26" spans="1:6" ht="12.75">
      <c r="A26" s="56">
        <v>151424</v>
      </c>
      <c r="B26" s="16" t="s">
        <v>128</v>
      </c>
      <c r="C26" s="16" t="s">
        <v>218</v>
      </c>
      <c r="D26" s="16" t="s">
        <v>963</v>
      </c>
      <c r="E26" s="81">
        <v>40569</v>
      </c>
      <c r="F26" s="2"/>
    </row>
    <row r="27" spans="1:6" ht="12.75">
      <c r="A27" s="4">
        <v>151435</v>
      </c>
      <c r="B27" s="16" t="s">
        <v>212</v>
      </c>
      <c r="C27" s="16" t="s">
        <v>209</v>
      </c>
      <c r="D27" s="16" t="s">
        <v>210</v>
      </c>
      <c r="E27" s="81" t="s">
        <v>211</v>
      </c>
      <c r="F27" s="2"/>
    </row>
    <row r="28" spans="1:6" ht="12.75">
      <c r="A28" s="4">
        <v>151497</v>
      </c>
      <c r="B28" s="16" t="s">
        <v>395</v>
      </c>
      <c r="C28" s="16" t="s">
        <v>396</v>
      </c>
      <c r="D28" s="39" t="s">
        <v>394</v>
      </c>
      <c r="E28" s="81">
        <v>41605</v>
      </c>
      <c r="F28" s="2"/>
    </row>
    <row r="29" spans="1:6" ht="12.75">
      <c r="A29" s="4">
        <v>151510</v>
      </c>
      <c r="B29" s="2" t="s">
        <v>350</v>
      </c>
      <c r="C29" s="2" t="s">
        <v>220</v>
      </c>
      <c r="D29" s="39" t="s">
        <v>343</v>
      </c>
      <c r="E29" s="81">
        <v>39904</v>
      </c>
      <c r="F29" s="2"/>
    </row>
    <row r="30" spans="1:6" ht="12.75">
      <c r="A30" s="4">
        <v>151979</v>
      </c>
      <c r="B30" s="2" t="s">
        <v>1285</v>
      </c>
      <c r="C30" s="2" t="s">
        <v>326</v>
      </c>
      <c r="D30" s="39" t="s">
        <v>349</v>
      </c>
      <c r="E30" s="81">
        <v>41349</v>
      </c>
      <c r="F30" s="2"/>
    </row>
    <row r="31" spans="1:6" ht="12.75">
      <c r="A31" s="4">
        <v>151981</v>
      </c>
      <c r="B31" s="2" t="s">
        <v>359</v>
      </c>
      <c r="C31" s="2" t="s">
        <v>326</v>
      </c>
      <c r="D31" s="39" t="s">
        <v>1196</v>
      </c>
      <c r="E31" s="81">
        <v>41054</v>
      </c>
      <c r="F31" s="2"/>
    </row>
    <row r="32" spans="1:6" ht="12.75">
      <c r="A32" s="4">
        <v>152230</v>
      </c>
      <c r="B32" s="16" t="s">
        <v>213</v>
      </c>
      <c r="C32" s="16" t="s">
        <v>209</v>
      </c>
      <c r="D32" s="16" t="s">
        <v>210</v>
      </c>
      <c r="E32" s="81" t="s">
        <v>211</v>
      </c>
      <c r="F32" s="2"/>
    </row>
    <row r="33" spans="1:6" ht="12.75">
      <c r="A33" s="4">
        <v>152256</v>
      </c>
      <c r="B33" s="2"/>
      <c r="C33" s="2" t="s">
        <v>218</v>
      </c>
      <c r="D33" s="39" t="s">
        <v>330</v>
      </c>
      <c r="E33" s="81">
        <v>39904</v>
      </c>
      <c r="F33" s="2"/>
    </row>
    <row r="34" spans="1:6" ht="12.75">
      <c r="A34" s="4">
        <v>152263</v>
      </c>
      <c r="B34" s="2" t="s">
        <v>221</v>
      </c>
      <c r="C34" s="2" t="s">
        <v>220</v>
      </c>
      <c r="D34" s="39" t="s">
        <v>840</v>
      </c>
      <c r="E34" s="81">
        <v>40433</v>
      </c>
      <c r="F34" s="2"/>
    </row>
    <row r="35" spans="1:6" ht="12.75">
      <c r="A35" s="4">
        <v>152270</v>
      </c>
      <c r="B35" s="2" t="s">
        <v>1261</v>
      </c>
      <c r="C35" s="2" t="s">
        <v>220</v>
      </c>
      <c r="D35" s="39" t="s">
        <v>1262</v>
      </c>
      <c r="E35" s="81">
        <v>41353</v>
      </c>
      <c r="F35" s="2"/>
    </row>
    <row r="36" spans="1:6" ht="12.75">
      <c r="A36" s="4">
        <v>152291</v>
      </c>
      <c r="B36" s="2"/>
      <c r="C36" s="2" t="s">
        <v>218</v>
      </c>
      <c r="D36" s="39" t="s">
        <v>332</v>
      </c>
      <c r="E36" s="81">
        <v>39904</v>
      </c>
      <c r="F36" s="2"/>
    </row>
    <row r="37" spans="1:9" ht="12.75">
      <c r="A37" s="4">
        <v>152986</v>
      </c>
      <c r="B37" s="2"/>
      <c r="C37" s="2" t="s">
        <v>220</v>
      </c>
      <c r="D37" s="39" t="s">
        <v>344</v>
      </c>
      <c r="E37" s="81">
        <v>39904</v>
      </c>
      <c r="F37" s="2"/>
      <c r="I37" s="39"/>
    </row>
    <row r="38" spans="1:6" ht="12.75">
      <c r="A38" s="4">
        <v>152996</v>
      </c>
      <c r="B38" s="39" t="s">
        <v>352</v>
      </c>
      <c r="C38" s="2" t="s">
        <v>220</v>
      </c>
      <c r="D38" s="39" t="s">
        <v>337</v>
      </c>
      <c r="E38" s="81">
        <v>39904</v>
      </c>
      <c r="F38" s="2"/>
    </row>
    <row r="39" spans="1:6" ht="12.75">
      <c r="A39" s="4">
        <v>153016</v>
      </c>
      <c r="B39" s="16" t="s">
        <v>353</v>
      </c>
      <c r="C39" s="2" t="s">
        <v>220</v>
      </c>
      <c r="D39" s="39" t="s">
        <v>340</v>
      </c>
      <c r="E39" s="81">
        <v>40810</v>
      </c>
      <c r="F39" s="2"/>
    </row>
    <row r="40" spans="1:6" ht="12.75">
      <c r="A40" s="4">
        <v>153019</v>
      </c>
      <c r="B40" s="16" t="s">
        <v>678</v>
      </c>
      <c r="C40" s="2" t="s">
        <v>220</v>
      </c>
      <c r="D40" s="39" t="s">
        <v>341</v>
      </c>
      <c r="E40" s="81">
        <v>40352</v>
      </c>
      <c r="F40" s="126" t="s">
        <v>679</v>
      </c>
    </row>
    <row r="41" spans="1:6" ht="12.75">
      <c r="A41" s="4">
        <v>153030</v>
      </c>
      <c r="B41" s="16" t="s">
        <v>521</v>
      </c>
      <c r="C41" s="2" t="s">
        <v>209</v>
      </c>
      <c r="D41" s="39" t="s">
        <v>520</v>
      </c>
      <c r="E41" s="81">
        <v>40278</v>
      </c>
      <c r="F41" s="2"/>
    </row>
    <row r="42" spans="1:6" ht="12.75">
      <c r="A42" s="4">
        <v>153071</v>
      </c>
      <c r="B42" s="2" t="s">
        <v>318</v>
      </c>
      <c r="C42" s="2" t="s">
        <v>132</v>
      </c>
      <c r="D42" s="2" t="s">
        <v>317</v>
      </c>
      <c r="E42" s="81">
        <v>40683</v>
      </c>
      <c r="F42" s="125" t="s">
        <v>319</v>
      </c>
    </row>
    <row r="43" spans="1:6" ht="12.75">
      <c r="A43" s="4">
        <v>153074</v>
      </c>
      <c r="B43" s="208" t="s">
        <v>355</v>
      </c>
      <c r="C43" s="2" t="s">
        <v>132</v>
      </c>
      <c r="D43" s="39" t="s">
        <v>333</v>
      </c>
      <c r="E43" s="81">
        <v>41545</v>
      </c>
      <c r="F43" s="2"/>
    </row>
    <row r="44" spans="1:6" ht="12.75">
      <c r="A44" s="4">
        <v>153088</v>
      </c>
      <c r="B44" s="16" t="s">
        <v>354</v>
      </c>
      <c r="C44" s="2" t="s">
        <v>132</v>
      </c>
      <c r="D44" s="39" t="s">
        <v>334</v>
      </c>
      <c r="E44" s="81">
        <v>40810</v>
      </c>
      <c r="F44" s="2"/>
    </row>
    <row r="45" spans="1:6" ht="12.75">
      <c r="A45" s="4">
        <v>153821</v>
      </c>
      <c r="B45" s="16" t="s">
        <v>901</v>
      </c>
      <c r="C45" s="16" t="s">
        <v>268</v>
      </c>
      <c r="D45" s="39" t="s">
        <v>902</v>
      </c>
      <c r="E45" s="81">
        <v>40397</v>
      </c>
      <c r="F45" s="2"/>
    </row>
    <row r="46" spans="1:6" ht="12.75">
      <c r="A46" s="4">
        <v>153839</v>
      </c>
      <c r="B46" s="16" t="s">
        <v>355</v>
      </c>
      <c r="C46" s="2" t="s">
        <v>132</v>
      </c>
      <c r="D46" s="39" t="s">
        <v>336</v>
      </c>
      <c r="E46" s="81">
        <v>39904</v>
      </c>
      <c r="F46" s="2"/>
    </row>
    <row r="47" spans="1:6" ht="12.75">
      <c r="A47" s="4">
        <v>153851</v>
      </c>
      <c r="B47" s="16"/>
      <c r="C47" s="2" t="s">
        <v>129</v>
      </c>
      <c r="D47" s="39" t="s">
        <v>1020</v>
      </c>
      <c r="E47" s="81">
        <v>40656</v>
      </c>
      <c r="F47" s="2"/>
    </row>
    <row r="48" spans="1:6" ht="12.75">
      <c r="A48" s="4">
        <v>153868</v>
      </c>
      <c r="B48" s="16" t="s">
        <v>356</v>
      </c>
      <c r="C48" s="2" t="s">
        <v>129</v>
      </c>
      <c r="D48" s="39" t="s">
        <v>347</v>
      </c>
      <c r="E48" s="81">
        <v>40922</v>
      </c>
      <c r="F48" s="2"/>
    </row>
    <row r="49" spans="1:6" ht="12.75">
      <c r="A49" s="4">
        <v>153879</v>
      </c>
      <c r="B49" s="2" t="s">
        <v>128</v>
      </c>
      <c r="C49" s="2" t="s">
        <v>129</v>
      </c>
      <c r="D49" s="2" t="s">
        <v>236</v>
      </c>
      <c r="E49" s="81">
        <v>39734</v>
      </c>
      <c r="F49" s="125" t="s">
        <v>237</v>
      </c>
    </row>
    <row r="50" spans="1:6" ht="12.75">
      <c r="A50" s="4">
        <v>153880</v>
      </c>
      <c r="B50" s="16" t="s">
        <v>222</v>
      </c>
      <c r="C50" s="16" t="s">
        <v>129</v>
      </c>
      <c r="D50" s="16" t="s">
        <v>473</v>
      </c>
      <c r="E50" s="81">
        <v>41054</v>
      </c>
      <c r="F50" s="2"/>
    </row>
    <row r="51" spans="1:6" ht="12.75">
      <c r="A51" s="4">
        <v>153915</v>
      </c>
      <c r="B51" s="16" t="s">
        <v>357</v>
      </c>
      <c r="C51" s="2" t="s">
        <v>220</v>
      </c>
      <c r="D51" s="2" t="s">
        <v>327</v>
      </c>
      <c r="E51" s="81">
        <v>39904</v>
      </c>
      <c r="F51" s="125" t="s">
        <v>360</v>
      </c>
    </row>
    <row r="52" spans="1:6" ht="12.75">
      <c r="A52" s="4">
        <v>155529</v>
      </c>
      <c r="B52" s="16" t="s">
        <v>443</v>
      </c>
      <c r="C52" s="16" t="s">
        <v>132</v>
      </c>
      <c r="D52" s="16" t="s">
        <v>252</v>
      </c>
      <c r="E52" s="81">
        <v>39885</v>
      </c>
      <c r="F52" s="2"/>
    </row>
    <row r="53" spans="1:6" ht="12.75">
      <c r="A53" s="4">
        <v>155563</v>
      </c>
      <c r="B53" s="16" t="s">
        <v>358</v>
      </c>
      <c r="C53" s="2" t="s">
        <v>132</v>
      </c>
      <c r="D53" s="39" t="s">
        <v>335</v>
      </c>
      <c r="E53" s="81">
        <v>39904</v>
      </c>
      <c r="F53" s="2"/>
    </row>
    <row r="54" spans="1:6" ht="12.75">
      <c r="A54" s="5">
        <v>155848</v>
      </c>
      <c r="B54" s="16" t="s">
        <v>178</v>
      </c>
      <c r="C54" s="2" t="s">
        <v>129</v>
      </c>
      <c r="D54" s="16" t="s">
        <v>188</v>
      </c>
      <c r="E54" s="81">
        <v>40868</v>
      </c>
      <c r="F54" s="2"/>
    </row>
    <row r="55" spans="1:6" ht="12.75">
      <c r="A55" s="4">
        <v>155872</v>
      </c>
      <c r="B55" s="2" t="s">
        <v>1011</v>
      </c>
      <c r="C55" s="2" t="s">
        <v>129</v>
      </c>
      <c r="D55" s="39" t="s">
        <v>346</v>
      </c>
      <c r="E55" s="73">
        <v>40932</v>
      </c>
      <c r="F55" s="2"/>
    </row>
    <row r="56" spans="1:6" ht="12.75">
      <c r="A56" s="4">
        <v>155890</v>
      </c>
      <c r="B56" s="2" t="s">
        <v>1077</v>
      </c>
      <c r="C56" s="32" t="s">
        <v>129</v>
      </c>
      <c r="D56" s="39" t="s">
        <v>1078</v>
      </c>
      <c r="E56" s="81">
        <v>41375</v>
      </c>
      <c r="F56" s="2"/>
    </row>
    <row r="57" spans="1:6" ht="12.75">
      <c r="A57" s="4">
        <v>155894</v>
      </c>
      <c r="B57" s="16" t="s">
        <v>131</v>
      </c>
      <c r="C57" s="30" t="s">
        <v>132</v>
      </c>
      <c r="D57" s="16" t="s">
        <v>160</v>
      </c>
      <c r="E57" s="81">
        <v>39643</v>
      </c>
      <c r="F57" s="2"/>
    </row>
    <row r="58" spans="1:6" ht="12.75">
      <c r="A58" s="4">
        <v>155900</v>
      </c>
      <c r="B58" s="2"/>
      <c r="C58" s="32" t="s">
        <v>129</v>
      </c>
      <c r="D58" s="39" t="s">
        <v>345</v>
      </c>
      <c r="E58" s="81">
        <v>39904</v>
      </c>
      <c r="F58" s="2"/>
    </row>
    <row r="59" spans="1:6" ht="12.75">
      <c r="A59" s="4">
        <v>157246</v>
      </c>
      <c r="B59" s="2" t="s">
        <v>526</v>
      </c>
      <c r="C59" s="32" t="s">
        <v>129</v>
      </c>
      <c r="D59" s="39" t="s">
        <v>527</v>
      </c>
      <c r="E59" s="81">
        <v>41492</v>
      </c>
      <c r="F59" s="2"/>
    </row>
    <row r="60" spans="1:6" ht="12.75">
      <c r="A60" s="66">
        <v>157259</v>
      </c>
      <c r="B60" s="178" t="s">
        <v>1138</v>
      </c>
      <c r="C60" s="30" t="s">
        <v>268</v>
      </c>
      <c r="D60" s="16" t="s">
        <v>269</v>
      </c>
      <c r="E60" s="81">
        <v>41719</v>
      </c>
      <c r="F60" s="2"/>
    </row>
    <row r="61" spans="1:6" ht="12.75">
      <c r="A61" s="66">
        <v>157267</v>
      </c>
      <c r="B61" s="178" t="s">
        <v>128</v>
      </c>
      <c r="C61" s="180" t="s">
        <v>132</v>
      </c>
      <c r="D61" s="178" t="s">
        <v>1197</v>
      </c>
      <c r="E61" s="81">
        <v>41054</v>
      </c>
      <c r="F61" s="2"/>
    </row>
    <row r="62" spans="1:6" ht="12.75">
      <c r="A62" s="4">
        <v>157293</v>
      </c>
      <c r="B62" s="2" t="s">
        <v>131</v>
      </c>
      <c r="C62" s="2" t="s">
        <v>129</v>
      </c>
      <c r="D62" s="39" t="s">
        <v>348</v>
      </c>
      <c r="E62" s="81">
        <v>40873</v>
      </c>
      <c r="F62" s="2"/>
    </row>
    <row r="63" spans="1:6" ht="12.75">
      <c r="A63" s="4">
        <v>157307</v>
      </c>
      <c r="B63" s="16" t="s">
        <v>178</v>
      </c>
      <c r="C63" s="16" t="s">
        <v>132</v>
      </c>
      <c r="D63" s="16" t="s">
        <v>179</v>
      </c>
      <c r="E63" s="81">
        <v>40815</v>
      </c>
      <c r="F63" s="2"/>
    </row>
    <row r="64" spans="1:6" ht="12.75">
      <c r="A64" s="4">
        <v>157342</v>
      </c>
      <c r="B64" s="16" t="s">
        <v>452</v>
      </c>
      <c r="C64" s="16" t="s">
        <v>326</v>
      </c>
      <c r="D64" s="16" t="s">
        <v>828</v>
      </c>
      <c r="E64" s="81">
        <v>41351</v>
      </c>
      <c r="F64" s="2"/>
    </row>
    <row r="65" spans="1:6" ht="12.75">
      <c r="A65" s="4">
        <v>157346</v>
      </c>
      <c r="B65" s="16" t="s">
        <v>452</v>
      </c>
      <c r="C65" s="16" t="s">
        <v>326</v>
      </c>
      <c r="D65" s="16" t="s">
        <v>453</v>
      </c>
      <c r="E65" s="81">
        <v>39949</v>
      </c>
      <c r="F65" s="2"/>
    </row>
    <row r="66" spans="1:6" ht="12.75">
      <c r="A66" s="4">
        <v>157348</v>
      </c>
      <c r="B66" s="2"/>
      <c r="C66" s="2" t="s">
        <v>326</v>
      </c>
      <c r="D66" s="39" t="s">
        <v>342</v>
      </c>
      <c r="E66" s="81">
        <v>39904</v>
      </c>
      <c r="F66" s="2"/>
    </row>
    <row r="67" spans="1:6" ht="12.75">
      <c r="A67" s="4">
        <v>157349</v>
      </c>
      <c r="B67" s="2" t="s">
        <v>359</v>
      </c>
      <c r="C67" s="2" t="s">
        <v>326</v>
      </c>
      <c r="D67" s="2" t="s">
        <v>327</v>
      </c>
      <c r="E67" s="81">
        <v>41199</v>
      </c>
      <c r="F67" s="2"/>
    </row>
    <row r="68" spans="1:6" ht="12.75">
      <c r="A68" s="4">
        <v>158353</v>
      </c>
      <c r="B68" s="2"/>
      <c r="C68" s="2" t="s">
        <v>129</v>
      </c>
      <c r="D68" s="39" t="s">
        <v>346</v>
      </c>
      <c r="E68" s="81">
        <v>39904</v>
      </c>
      <c r="F68" s="2"/>
    </row>
    <row r="69" spans="1:6" ht="12.75">
      <c r="A69" s="15" t="s">
        <v>240</v>
      </c>
      <c r="B69" s="16" t="s">
        <v>158</v>
      </c>
      <c r="C69" s="26" t="s">
        <v>13</v>
      </c>
      <c r="D69" s="16" t="s">
        <v>159</v>
      </c>
      <c r="E69" s="81">
        <v>39692</v>
      </c>
      <c r="F69" s="2"/>
    </row>
    <row r="70" spans="1:6" ht="12.75">
      <c r="A70" s="64" t="s">
        <v>488</v>
      </c>
      <c r="B70" s="39" t="s">
        <v>158</v>
      </c>
      <c r="C70" s="39" t="s">
        <v>383</v>
      </c>
      <c r="D70" s="39" t="s">
        <v>489</v>
      </c>
      <c r="E70" s="122">
        <v>40025</v>
      </c>
      <c r="F70" s="2"/>
    </row>
    <row r="71" spans="1:6" ht="12.75">
      <c r="A71" s="167" t="s">
        <v>1093</v>
      </c>
      <c r="B71" s="169" t="s">
        <v>158</v>
      </c>
      <c r="C71" s="169" t="s">
        <v>13</v>
      </c>
      <c r="D71" s="169" t="s">
        <v>474</v>
      </c>
      <c r="E71" s="181">
        <v>40722</v>
      </c>
      <c r="F71" s="124"/>
    </row>
    <row r="72" spans="1:6" ht="12.75">
      <c r="A72" s="15" t="s">
        <v>294</v>
      </c>
      <c r="B72" s="16" t="s">
        <v>158</v>
      </c>
      <c r="C72" s="26" t="s">
        <v>13</v>
      </c>
      <c r="D72" s="16" t="s">
        <v>293</v>
      </c>
      <c r="E72" s="81">
        <v>39886</v>
      </c>
      <c r="F72" s="127"/>
    </row>
    <row r="73" spans="1:6" ht="12.75">
      <c r="A73" s="15" t="s">
        <v>475</v>
      </c>
      <c r="B73" s="2" t="s">
        <v>158</v>
      </c>
      <c r="C73" s="2" t="s">
        <v>13</v>
      </c>
      <c r="D73" s="39" t="s">
        <v>474</v>
      </c>
      <c r="E73" s="81">
        <v>41266</v>
      </c>
      <c r="F73" s="2"/>
    </row>
    <row r="74" spans="1:6" ht="12.75">
      <c r="A74" s="162" t="s">
        <v>1002</v>
      </c>
      <c r="B74" s="16" t="s">
        <v>995</v>
      </c>
      <c r="C74" s="16" t="s">
        <v>9</v>
      </c>
      <c r="D74" s="16" t="s">
        <v>997</v>
      </c>
      <c r="E74" s="81">
        <v>40602</v>
      </c>
      <c r="F74" s="2"/>
    </row>
    <row r="75" spans="1:6" ht="12.75">
      <c r="A75" s="162" t="s">
        <v>1003</v>
      </c>
      <c r="B75" s="16" t="s">
        <v>995</v>
      </c>
      <c r="C75" s="16" t="s">
        <v>9</v>
      </c>
      <c r="D75" s="16" t="s">
        <v>997</v>
      </c>
      <c r="E75" s="81">
        <v>40602</v>
      </c>
      <c r="F75" s="2"/>
    </row>
    <row r="76" spans="1:6" ht="12.75">
      <c r="A76" s="162" t="s">
        <v>1000</v>
      </c>
      <c r="B76" s="16" t="s">
        <v>995</v>
      </c>
      <c r="C76" s="16" t="s">
        <v>9</v>
      </c>
      <c r="D76" s="16" t="s">
        <v>979</v>
      </c>
      <c r="E76" s="81">
        <v>40602</v>
      </c>
      <c r="F76" s="2"/>
    </row>
    <row r="77" spans="1:6" ht="12.75">
      <c r="A77" s="162" t="s">
        <v>1001</v>
      </c>
      <c r="B77" s="16" t="s">
        <v>995</v>
      </c>
      <c r="C77" s="16" t="s">
        <v>9</v>
      </c>
      <c r="D77" s="16" t="s">
        <v>997</v>
      </c>
      <c r="E77" s="81">
        <v>40602</v>
      </c>
      <c r="F77" s="2"/>
    </row>
    <row r="78" spans="1:6" ht="12.75">
      <c r="A78" s="15" t="s">
        <v>461</v>
      </c>
      <c r="B78" s="16" t="s">
        <v>200</v>
      </c>
      <c r="C78" s="26" t="s">
        <v>9</v>
      </c>
      <c r="D78" s="16" t="s">
        <v>462</v>
      </c>
      <c r="E78" s="81">
        <v>41536</v>
      </c>
      <c r="F78" s="127"/>
    </row>
    <row r="79" spans="1:6" ht="12.75">
      <c r="A79" s="162" t="s">
        <v>1004</v>
      </c>
      <c r="B79" s="16" t="s">
        <v>995</v>
      </c>
      <c r="C79" s="16" t="s">
        <v>9</v>
      </c>
      <c r="D79" s="16" t="s">
        <v>979</v>
      </c>
      <c r="E79" s="81">
        <v>40602</v>
      </c>
      <c r="F79" s="2"/>
    </row>
    <row r="80" spans="1:6" ht="12.75">
      <c r="A80" s="4" t="s">
        <v>548</v>
      </c>
      <c r="B80" s="3" t="s">
        <v>3</v>
      </c>
      <c r="C80" s="2" t="s">
        <v>4</v>
      </c>
      <c r="D80" s="178" t="s">
        <v>1102</v>
      </c>
      <c r="E80" s="189">
        <v>40824</v>
      </c>
      <c r="F80" s="73"/>
    </row>
    <row r="81" spans="1:6" ht="12.75">
      <c r="A81" s="60" t="s">
        <v>604</v>
      </c>
      <c r="B81" s="3" t="s">
        <v>3</v>
      </c>
      <c r="C81" s="2" t="s">
        <v>4</v>
      </c>
      <c r="D81" s="2" t="s">
        <v>1099</v>
      </c>
      <c r="E81" s="73">
        <v>41402</v>
      </c>
      <c r="F81" s="2"/>
    </row>
    <row r="82" spans="1:6" ht="12.75">
      <c r="A82" s="4" t="s">
        <v>5</v>
      </c>
      <c r="B82" s="3" t="s">
        <v>200</v>
      </c>
      <c r="C82" s="2" t="s">
        <v>4</v>
      </c>
      <c r="D82" s="2" t="s">
        <v>199</v>
      </c>
      <c r="E82" s="73">
        <v>40812</v>
      </c>
      <c r="F82" s="7"/>
    </row>
    <row r="83" spans="1:6" ht="12.75">
      <c r="A83" s="60" t="s">
        <v>657</v>
      </c>
      <c r="B83" s="3" t="s">
        <v>3</v>
      </c>
      <c r="C83" s="2" t="s">
        <v>4</v>
      </c>
      <c r="D83" s="16" t="s">
        <v>656</v>
      </c>
      <c r="E83" s="81">
        <v>40029</v>
      </c>
      <c r="F83" s="2"/>
    </row>
    <row r="84" spans="1:6" ht="12.75">
      <c r="A84" s="60" t="s">
        <v>658</v>
      </c>
      <c r="B84" s="3" t="s">
        <v>3</v>
      </c>
      <c r="C84" s="2" t="s">
        <v>4</v>
      </c>
      <c r="D84" s="178" t="s">
        <v>1156</v>
      </c>
      <c r="E84" s="81">
        <v>40938</v>
      </c>
      <c r="F84" s="2"/>
    </row>
    <row r="85" spans="1:6" ht="12.75">
      <c r="A85" s="167" t="s">
        <v>1022</v>
      </c>
      <c r="B85" s="168" t="s">
        <v>3</v>
      </c>
      <c r="C85" s="169" t="s">
        <v>4</v>
      </c>
      <c r="D85" s="169" t="s">
        <v>1021</v>
      </c>
      <c r="E85" s="170">
        <v>40672</v>
      </c>
      <c r="F85" s="128"/>
    </row>
    <row r="86" spans="1:6" ht="12.75">
      <c r="A86" s="4" t="s">
        <v>552</v>
      </c>
      <c r="B86" s="3" t="s">
        <v>3</v>
      </c>
      <c r="C86" s="2" t="s">
        <v>4</v>
      </c>
      <c r="D86" s="2" t="s">
        <v>1232</v>
      </c>
      <c r="E86" s="194">
        <v>41258</v>
      </c>
      <c r="F86" s="73"/>
    </row>
    <row r="87" spans="1:6" ht="12.75">
      <c r="A87" s="4" t="s">
        <v>1024</v>
      </c>
      <c r="B87" s="3" t="s">
        <v>3</v>
      </c>
      <c r="C87" s="2" t="s">
        <v>4</v>
      </c>
      <c r="D87" s="169" t="s">
        <v>1021</v>
      </c>
      <c r="E87" s="81">
        <v>40672</v>
      </c>
      <c r="F87" s="128"/>
    </row>
    <row r="88" spans="1:6" ht="12.75">
      <c r="A88" s="113" t="s">
        <v>903</v>
      </c>
      <c r="B88" s="114" t="s">
        <v>3</v>
      </c>
      <c r="C88" s="115" t="s">
        <v>4</v>
      </c>
      <c r="D88" s="115" t="s">
        <v>910</v>
      </c>
      <c r="E88" s="123">
        <v>38834</v>
      </c>
      <c r="F88" s="128"/>
    </row>
    <row r="89" spans="1:6" ht="12.75">
      <c r="A89" s="4" t="s">
        <v>559</v>
      </c>
      <c r="B89" s="3" t="s">
        <v>3</v>
      </c>
      <c r="C89" s="2" t="s">
        <v>4</v>
      </c>
      <c r="D89" s="2" t="s">
        <v>537</v>
      </c>
      <c r="E89" s="211">
        <v>37976</v>
      </c>
      <c r="F89" s="118" t="s">
        <v>1286</v>
      </c>
    </row>
    <row r="90" spans="1:6" ht="12.75">
      <c r="A90" s="113" t="s">
        <v>904</v>
      </c>
      <c r="B90" s="114" t="s">
        <v>6</v>
      </c>
      <c r="C90" s="115" t="s">
        <v>4</v>
      </c>
      <c r="D90" s="115" t="s">
        <v>910</v>
      </c>
      <c r="E90" s="123">
        <v>39755</v>
      </c>
      <c r="F90" s="128"/>
    </row>
    <row r="91" spans="1:6" ht="12.75">
      <c r="A91" s="167" t="s">
        <v>1075</v>
      </c>
      <c r="B91" s="168" t="s">
        <v>3</v>
      </c>
      <c r="C91" s="169" t="s">
        <v>4</v>
      </c>
      <c r="D91" s="169" t="s">
        <v>1076</v>
      </c>
      <c r="E91" s="170">
        <v>40713</v>
      </c>
      <c r="F91" s="128"/>
    </row>
    <row r="92" spans="1:6" ht="12.75">
      <c r="A92" s="167" t="s">
        <v>1063</v>
      </c>
      <c r="B92" s="168" t="s">
        <v>3</v>
      </c>
      <c r="C92" s="169" t="s">
        <v>4</v>
      </c>
      <c r="D92" s="169" t="s">
        <v>1062</v>
      </c>
      <c r="E92" s="170">
        <v>40687</v>
      </c>
      <c r="F92" s="2"/>
    </row>
    <row r="93" spans="1:6" ht="12.75">
      <c r="A93" s="4" t="s">
        <v>563</v>
      </c>
      <c r="B93" s="3" t="s">
        <v>3</v>
      </c>
      <c r="C93" s="2" t="s">
        <v>4</v>
      </c>
      <c r="D93" s="2" t="s">
        <v>1100</v>
      </c>
      <c r="E93" s="81">
        <v>40812</v>
      </c>
      <c r="F93" s="73"/>
    </row>
    <row r="94" spans="1:6" ht="12.75">
      <c r="A94" s="167" t="s">
        <v>1040</v>
      </c>
      <c r="B94" s="168" t="s">
        <v>1041</v>
      </c>
      <c r="C94" s="169" t="s">
        <v>1042</v>
      </c>
      <c r="D94" s="169" t="s">
        <v>1043</v>
      </c>
      <c r="E94" s="170">
        <v>40674</v>
      </c>
      <c r="F94" s="128"/>
    </row>
    <row r="95" spans="1:6" ht="12.75">
      <c r="A95" s="113" t="s">
        <v>905</v>
      </c>
      <c r="B95" s="114" t="s">
        <v>3</v>
      </c>
      <c r="C95" s="115" t="s">
        <v>4</v>
      </c>
      <c r="D95" s="115" t="s">
        <v>910</v>
      </c>
      <c r="E95" s="190">
        <v>39876</v>
      </c>
      <c r="F95" s="2"/>
    </row>
    <row r="96" spans="1:6" ht="12.75">
      <c r="A96" s="60" t="s">
        <v>659</v>
      </c>
      <c r="B96" s="3" t="s">
        <v>200</v>
      </c>
      <c r="C96" s="2" t="s">
        <v>4</v>
      </c>
      <c r="D96" s="16" t="s">
        <v>662</v>
      </c>
      <c r="E96" s="81">
        <v>41108</v>
      </c>
      <c r="F96" s="2"/>
    </row>
    <row r="97" spans="1:6" ht="12.75">
      <c r="A97" s="113" t="s">
        <v>906</v>
      </c>
      <c r="B97" s="114" t="s">
        <v>3</v>
      </c>
      <c r="C97" s="115" t="s">
        <v>4</v>
      </c>
      <c r="D97" s="115" t="s">
        <v>910</v>
      </c>
      <c r="E97" s="123">
        <v>39969</v>
      </c>
      <c r="F97" s="2"/>
    </row>
    <row r="98" spans="1:6" ht="12.75">
      <c r="A98" s="113" t="s">
        <v>907</v>
      </c>
      <c r="B98" s="114" t="s">
        <v>3</v>
      </c>
      <c r="C98" s="115" t="s">
        <v>4</v>
      </c>
      <c r="D98" s="115" t="s">
        <v>910</v>
      </c>
      <c r="E98" s="123">
        <v>39969</v>
      </c>
      <c r="F98" s="2"/>
    </row>
    <row r="99" spans="1:6" ht="12.75">
      <c r="A99" s="113" t="s">
        <v>908</v>
      </c>
      <c r="B99" s="114" t="s">
        <v>3</v>
      </c>
      <c r="C99" s="115" t="s">
        <v>4</v>
      </c>
      <c r="D99" s="115" t="s">
        <v>910</v>
      </c>
      <c r="E99" s="123">
        <v>39203</v>
      </c>
      <c r="F99" s="2"/>
    </row>
    <row r="100" spans="1:6" ht="12.75">
      <c r="A100" s="4" t="s">
        <v>591</v>
      </c>
      <c r="B100" s="3" t="s">
        <v>3</v>
      </c>
      <c r="C100" s="2" t="s">
        <v>4</v>
      </c>
      <c r="D100" s="178" t="s">
        <v>1208</v>
      </c>
      <c r="E100" s="194">
        <v>41064</v>
      </c>
      <c r="F100" s="73">
        <v>40345</v>
      </c>
    </row>
    <row r="101" spans="1:6" ht="12.75">
      <c r="A101" s="4" t="s">
        <v>592</v>
      </c>
      <c r="B101" s="3" t="s">
        <v>3</v>
      </c>
      <c r="C101" s="2" t="s">
        <v>4</v>
      </c>
      <c r="D101" s="169" t="s">
        <v>1021</v>
      </c>
      <c r="E101" s="81">
        <v>40672</v>
      </c>
      <c r="F101" s="128"/>
    </row>
    <row r="102" spans="1:6" ht="12.75">
      <c r="A102" s="60" t="s">
        <v>663</v>
      </c>
      <c r="B102" s="3" t="s">
        <v>3</v>
      </c>
      <c r="C102" s="2" t="s">
        <v>4</v>
      </c>
      <c r="D102" s="2" t="s">
        <v>661</v>
      </c>
      <c r="E102" s="81">
        <v>41629</v>
      </c>
      <c r="F102" s="2"/>
    </row>
    <row r="103" spans="1:6" ht="12.75">
      <c r="A103" s="113" t="s">
        <v>909</v>
      </c>
      <c r="B103" s="114" t="s">
        <v>3</v>
      </c>
      <c r="C103" s="115" t="s">
        <v>4</v>
      </c>
      <c r="D103" s="115" t="s">
        <v>910</v>
      </c>
      <c r="E103" s="123">
        <v>39692</v>
      </c>
      <c r="F103" s="2"/>
    </row>
    <row r="104" spans="1:6" ht="12.75">
      <c r="A104" s="4" t="s">
        <v>572</v>
      </c>
      <c r="B104" s="3" t="s">
        <v>3</v>
      </c>
      <c r="C104" s="2" t="s">
        <v>4</v>
      </c>
      <c r="D104" s="16" t="s">
        <v>1023</v>
      </c>
      <c r="E104" s="81">
        <v>40672</v>
      </c>
      <c r="F104" s="128"/>
    </row>
    <row r="105" spans="1:6" ht="12.75">
      <c r="A105" s="4" t="s">
        <v>576</v>
      </c>
      <c r="B105" s="3" t="s">
        <v>3</v>
      </c>
      <c r="C105" s="2" t="s">
        <v>4</v>
      </c>
      <c r="D105" s="169" t="s">
        <v>1021</v>
      </c>
      <c r="E105" s="81">
        <v>40672</v>
      </c>
      <c r="F105" s="128"/>
    </row>
    <row r="106" spans="1:6" ht="12.75">
      <c r="A106" s="4" t="s">
        <v>568</v>
      </c>
      <c r="B106" s="3" t="s">
        <v>3</v>
      </c>
      <c r="C106" s="2" t="s">
        <v>4</v>
      </c>
      <c r="D106" s="178" t="s">
        <v>1103</v>
      </c>
      <c r="E106" s="81">
        <v>40824</v>
      </c>
      <c r="F106" s="73"/>
    </row>
    <row r="107" spans="1:6" ht="12.75">
      <c r="A107" s="4" t="s">
        <v>567</v>
      </c>
      <c r="B107" s="3" t="s">
        <v>3</v>
      </c>
      <c r="C107" s="2" t="s">
        <v>4</v>
      </c>
      <c r="D107" s="2" t="s">
        <v>1177</v>
      </c>
      <c r="E107" s="73">
        <v>40987</v>
      </c>
      <c r="F107" s="73"/>
    </row>
    <row r="108" spans="1:6" ht="12.75">
      <c r="A108" s="15" t="s">
        <v>241</v>
      </c>
      <c r="B108" s="16" t="s">
        <v>158</v>
      </c>
      <c r="C108" s="16" t="s">
        <v>9</v>
      </c>
      <c r="D108" s="16" t="s">
        <v>191</v>
      </c>
      <c r="E108" s="81">
        <v>41088</v>
      </c>
      <c r="F108" s="2"/>
    </row>
    <row r="109" spans="1:6" ht="12.75">
      <c r="A109" s="15" t="s">
        <v>1309</v>
      </c>
      <c r="B109" s="178" t="s">
        <v>176</v>
      </c>
      <c r="C109" s="178" t="s">
        <v>75</v>
      </c>
      <c r="D109" s="178" t="s">
        <v>1308</v>
      </c>
      <c r="E109" s="81">
        <v>41760</v>
      </c>
      <c r="F109" s="2"/>
    </row>
    <row r="110" spans="1:6" ht="12.75">
      <c r="A110" s="15" t="s">
        <v>323</v>
      </c>
      <c r="B110" s="2" t="s">
        <v>176</v>
      </c>
      <c r="C110" s="2" t="s">
        <v>75</v>
      </c>
      <c r="D110" s="2" t="s">
        <v>324</v>
      </c>
      <c r="E110" s="81">
        <v>39914</v>
      </c>
      <c r="F110" s="2"/>
    </row>
    <row r="111" spans="1:6" ht="12.75">
      <c r="A111" s="15" t="s">
        <v>496</v>
      </c>
      <c r="B111" s="2" t="s">
        <v>176</v>
      </c>
      <c r="C111" s="2" t="s">
        <v>75</v>
      </c>
      <c r="D111" s="2" t="s">
        <v>497</v>
      </c>
      <c r="E111" s="81">
        <v>40213</v>
      </c>
      <c r="F111" s="2"/>
    </row>
    <row r="112" spans="1:6" ht="12.75">
      <c r="A112" s="15" t="s">
        <v>935</v>
      </c>
      <c r="B112" s="2" t="s">
        <v>0</v>
      </c>
      <c r="C112" s="2" t="s">
        <v>180</v>
      </c>
      <c r="D112" s="2" t="s">
        <v>936</v>
      </c>
      <c r="E112" s="81">
        <v>40478</v>
      </c>
      <c r="F112" s="2"/>
    </row>
    <row r="113" spans="1:6" ht="12.75">
      <c r="A113" s="15" t="s">
        <v>831</v>
      </c>
      <c r="B113" s="2" t="s">
        <v>33</v>
      </c>
      <c r="C113" s="2" t="s">
        <v>12</v>
      </c>
      <c r="D113" s="2" t="s">
        <v>832</v>
      </c>
      <c r="E113" s="81">
        <v>40349</v>
      </c>
      <c r="F113" s="2"/>
    </row>
    <row r="114" spans="1:6" ht="12.75">
      <c r="A114" s="15" t="s">
        <v>381</v>
      </c>
      <c r="B114" s="16" t="s">
        <v>33</v>
      </c>
      <c r="C114" s="16" t="s">
        <v>125</v>
      </c>
      <c r="D114" s="16" t="s">
        <v>382</v>
      </c>
      <c r="E114" s="81">
        <v>39913</v>
      </c>
      <c r="F114" s="2"/>
    </row>
    <row r="115" spans="1:6" ht="12.75">
      <c r="A115" s="15" t="s">
        <v>1219</v>
      </c>
      <c r="B115" s="178" t="s">
        <v>33</v>
      </c>
      <c r="C115" s="178" t="s">
        <v>125</v>
      </c>
      <c r="D115" s="178" t="s">
        <v>1220</v>
      </c>
      <c r="E115" s="81">
        <v>41034</v>
      </c>
      <c r="F115" s="2"/>
    </row>
    <row r="116" spans="1:6" ht="12.75">
      <c r="A116" s="15" t="s">
        <v>299</v>
      </c>
      <c r="B116" s="16" t="s">
        <v>33</v>
      </c>
      <c r="C116" s="16" t="s">
        <v>125</v>
      </c>
      <c r="D116" s="16" t="s">
        <v>300</v>
      </c>
      <c r="E116" s="81">
        <v>40700</v>
      </c>
      <c r="F116" s="2"/>
    </row>
    <row r="117" spans="1:6" ht="12.75">
      <c r="A117" s="4" t="s">
        <v>225</v>
      </c>
      <c r="B117" s="21" t="s">
        <v>33</v>
      </c>
      <c r="C117" s="16" t="s">
        <v>125</v>
      </c>
      <c r="D117" s="16" t="s">
        <v>226</v>
      </c>
      <c r="E117" s="81">
        <v>39875</v>
      </c>
      <c r="F117" s="2"/>
    </row>
    <row r="118" spans="1:6" ht="12.75">
      <c r="A118" s="15" t="s">
        <v>183</v>
      </c>
      <c r="B118" s="16" t="s">
        <v>33</v>
      </c>
      <c r="C118" s="16" t="s">
        <v>125</v>
      </c>
      <c r="D118" s="16" t="s">
        <v>456</v>
      </c>
      <c r="E118" s="81">
        <v>41518</v>
      </c>
      <c r="F118" s="2"/>
    </row>
    <row r="119" spans="1:6" ht="12.75">
      <c r="A119" s="15" t="s">
        <v>482</v>
      </c>
      <c r="B119" s="16" t="s">
        <v>525</v>
      </c>
      <c r="C119" s="16" t="s">
        <v>125</v>
      </c>
      <c r="D119" s="16" t="s">
        <v>316</v>
      </c>
      <c r="E119" s="81">
        <v>40789</v>
      </c>
      <c r="F119" s="2"/>
    </row>
    <row r="120" spans="1:6" ht="12.75">
      <c r="A120" s="15" t="s">
        <v>931</v>
      </c>
      <c r="B120" s="16" t="s">
        <v>33</v>
      </c>
      <c r="C120" s="16" t="s">
        <v>125</v>
      </c>
      <c r="D120" s="16" t="s">
        <v>932</v>
      </c>
      <c r="E120" s="81">
        <v>40547</v>
      </c>
      <c r="F120" s="2"/>
    </row>
    <row r="121" spans="1:6" ht="12.75">
      <c r="A121" s="15" t="s">
        <v>1216</v>
      </c>
      <c r="B121" s="178" t="s">
        <v>1218</v>
      </c>
      <c r="C121" s="178" t="s">
        <v>125</v>
      </c>
      <c r="D121" s="178" t="s">
        <v>1217</v>
      </c>
      <c r="E121" s="81">
        <v>41030</v>
      </c>
      <c r="F121" s="2"/>
    </row>
    <row r="122" spans="1:6" ht="12.75">
      <c r="A122" s="15" t="s">
        <v>315</v>
      </c>
      <c r="B122" s="16" t="s">
        <v>33</v>
      </c>
      <c r="C122" s="16" t="s">
        <v>125</v>
      </c>
      <c r="D122" s="16" t="s">
        <v>316</v>
      </c>
      <c r="E122" s="81">
        <v>40850</v>
      </c>
      <c r="F122" s="2"/>
    </row>
    <row r="123" spans="1:6" ht="12.75">
      <c r="A123" s="15" t="s">
        <v>1174</v>
      </c>
      <c r="B123" s="178" t="s">
        <v>33</v>
      </c>
      <c r="C123" s="178" t="s">
        <v>125</v>
      </c>
      <c r="D123" s="178" t="s">
        <v>1175</v>
      </c>
      <c r="E123" s="81">
        <v>40980</v>
      </c>
      <c r="F123" s="2"/>
    </row>
    <row r="124" spans="1:6" ht="12.75">
      <c r="A124" s="15" t="s">
        <v>454</v>
      </c>
      <c r="B124" s="16" t="s">
        <v>33</v>
      </c>
      <c r="C124" s="16" t="s">
        <v>125</v>
      </c>
      <c r="D124" s="16" t="s">
        <v>455</v>
      </c>
      <c r="E124" s="81">
        <v>40860</v>
      </c>
      <c r="F124" s="2"/>
    </row>
    <row r="125" spans="1:6" ht="12.75">
      <c r="A125" s="15" t="s">
        <v>1144</v>
      </c>
      <c r="B125" s="178" t="s">
        <v>33</v>
      </c>
      <c r="C125" s="178" t="s">
        <v>125</v>
      </c>
      <c r="D125" s="178" t="s">
        <v>386</v>
      </c>
      <c r="E125" s="81">
        <v>40997</v>
      </c>
      <c r="F125" s="2"/>
    </row>
    <row r="126" spans="1:6" ht="12.75">
      <c r="A126" s="15" t="s">
        <v>510</v>
      </c>
      <c r="B126" s="16" t="s">
        <v>33</v>
      </c>
      <c r="C126" s="16" t="s">
        <v>125</v>
      </c>
      <c r="D126" s="16" t="s">
        <v>511</v>
      </c>
      <c r="E126" s="81">
        <v>40267</v>
      </c>
      <c r="F126" s="2"/>
    </row>
    <row r="127" spans="1:6" ht="12.75">
      <c r="A127" s="15" t="s">
        <v>964</v>
      </c>
      <c r="B127" s="16" t="s">
        <v>33</v>
      </c>
      <c r="C127" s="16" t="s">
        <v>125</v>
      </c>
      <c r="D127" s="16" t="s">
        <v>965</v>
      </c>
      <c r="E127" s="81">
        <v>40569</v>
      </c>
      <c r="F127" s="2"/>
    </row>
    <row r="128" spans="1:6" ht="12.75">
      <c r="A128" s="15" t="s">
        <v>1233</v>
      </c>
      <c r="B128" s="178" t="s">
        <v>1240</v>
      </c>
      <c r="C128" s="178" t="s">
        <v>125</v>
      </c>
      <c r="D128" s="178" t="s">
        <v>1234</v>
      </c>
      <c r="E128" s="81">
        <v>41212</v>
      </c>
      <c r="F128" s="2"/>
    </row>
    <row r="129" spans="1:6" ht="12.75">
      <c r="A129" s="15" t="s">
        <v>1127</v>
      </c>
      <c r="B129" s="178" t="s">
        <v>33</v>
      </c>
      <c r="C129" s="178" t="s">
        <v>125</v>
      </c>
      <c r="D129" s="178" t="s">
        <v>1128</v>
      </c>
      <c r="E129" s="81">
        <v>40868</v>
      </c>
      <c r="F129" s="2" t="s">
        <v>1129</v>
      </c>
    </row>
    <row r="130" spans="1:6" ht="12.75">
      <c r="A130" s="15" t="s">
        <v>457</v>
      </c>
      <c r="B130" s="178" t="s">
        <v>1134</v>
      </c>
      <c r="C130" s="16" t="s">
        <v>125</v>
      </c>
      <c r="D130" s="16" t="s">
        <v>456</v>
      </c>
      <c r="E130" s="81">
        <v>41518</v>
      </c>
      <c r="F130" s="2"/>
    </row>
    <row r="131" spans="1:6" ht="12.75">
      <c r="A131" s="15" t="s">
        <v>927</v>
      </c>
      <c r="B131" s="16" t="s">
        <v>33</v>
      </c>
      <c r="C131" s="16" t="s">
        <v>125</v>
      </c>
      <c r="D131" s="16" t="s">
        <v>928</v>
      </c>
      <c r="E131" s="81">
        <v>40398</v>
      </c>
      <c r="F131" s="2"/>
    </row>
    <row r="132" spans="1:6" ht="12.75">
      <c r="A132" s="15" t="s">
        <v>1088</v>
      </c>
      <c r="B132" s="178" t="s">
        <v>1089</v>
      </c>
      <c r="C132" s="178" t="s">
        <v>125</v>
      </c>
      <c r="D132" s="178" t="s">
        <v>1090</v>
      </c>
      <c r="E132" s="81">
        <v>40677</v>
      </c>
      <c r="F132" s="2"/>
    </row>
    <row r="133" spans="1:6" ht="12.75">
      <c r="A133" s="15" t="s">
        <v>484</v>
      </c>
      <c r="B133" s="16" t="s">
        <v>486</v>
      </c>
      <c r="C133" s="16" t="s">
        <v>125</v>
      </c>
      <c r="D133" s="16" t="s">
        <v>485</v>
      </c>
      <c r="E133" s="81">
        <v>40728</v>
      </c>
      <c r="F133" s="2" t="s">
        <v>1135</v>
      </c>
    </row>
    <row r="134" spans="1:6" ht="12.75">
      <c r="A134" s="15" t="s">
        <v>887</v>
      </c>
      <c r="B134" s="16" t="s">
        <v>464</v>
      </c>
      <c r="C134" s="16" t="s">
        <v>888</v>
      </c>
      <c r="D134" s="16" t="s">
        <v>889</v>
      </c>
      <c r="E134" s="81">
        <v>40436</v>
      </c>
      <c r="F134" s="2"/>
    </row>
    <row r="135" spans="1:6" ht="12.75">
      <c r="A135" s="15" t="s">
        <v>835</v>
      </c>
      <c r="B135" s="2" t="s">
        <v>33</v>
      </c>
      <c r="C135" s="2" t="s">
        <v>75</v>
      </c>
      <c r="D135" s="2" t="s">
        <v>836</v>
      </c>
      <c r="E135" s="81">
        <v>40411</v>
      </c>
      <c r="F135" s="2"/>
    </row>
    <row r="136" spans="1:6" ht="12.75">
      <c r="A136" s="15" t="s">
        <v>494</v>
      </c>
      <c r="B136" s="16" t="s">
        <v>33</v>
      </c>
      <c r="C136" s="16" t="s">
        <v>125</v>
      </c>
      <c r="D136" s="16" t="s">
        <v>495</v>
      </c>
      <c r="E136" s="81">
        <v>40559</v>
      </c>
      <c r="F136" s="137" t="s">
        <v>1010</v>
      </c>
    </row>
    <row r="137" spans="1:6" ht="12.75">
      <c r="A137" s="15" t="s">
        <v>234</v>
      </c>
      <c r="B137" s="2" t="s">
        <v>33</v>
      </c>
      <c r="C137" s="2" t="s">
        <v>125</v>
      </c>
      <c r="D137" s="2" t="s">
        <v>235</v>
      </c>
      <c r="E137" s="81">
        <v>41173</v>
      </c>
      <c r="F137" s="2"/>
    </row>
    <row r="138" spans="1:6" ht="12.75">
      <c r="A138" s="15" t="s">
        <v>173</v>
      </c>
      <c r="B138" s="16" t="s">
        <v>33</v>
      </c>
      <c r="C138" s="16" t="s">
        <v>125</v>
      </c>
      <c r="D138" s="16" t="s">
        <v>175</v>
      </c>
      <c r="E138" s="81">
        <v>40702</v>
      </c>
      <c r="F138" s="125" t="s">
        <v>301</v>
      </c>
    </row>
    <row r="139" spans="1:6" ht="12.75">
      <c r="A139" s="15" t="s">
        <v>966</v>
      </c>
      <c r="B139" s="16" t="s">
        <v>33</v>
      </c>
      <c r="C139" s="16" t="s">
        <v>125</v>
      </c>
      <c r="D139" s="16" t="s">
        <v>967</v>
      </c>
      <c r="E139" s="81">
        <v>40569</v>
      </c>
      <c r="F139" s="125"/>
    </row>
    <row r="140" spans="1:6" ht="12.75">
      <c r="A140" s="15" t="s">
        <v>837</v>
      </c>
      <c r="B140" s="16" t="s">
        <v>839</v>
      </c>
      <c r="C140" s="16" t="s">
        <v>12</v>
      </c>
      <c r="D140" s="16" t="s">
        <v>838</v>
      </c>
      <c r="E140" s="81">
        <v>41197</v>
      </c>
      <c r="F140" s="2"/>
    </row>
    <row r="141" spans="1:6" ht="12.75">
      <c r="A141" s="15" t="s">
        <v>1223</v>
      </c>
      <c r="B141" s="178" t="s">
        <v>33</v>
      </c>
      <c r="C141" s="178" t="s">
        <v>125</v>
      </c>
      <c r="D141" s="178" t="s">
        <v>1231</v>
      </c>
      <c r="E141" s="81">
        <v>41256</v>
      </c>
      <c r="F141" s="2"/>
    </row>
    <row r="142" spans="1:6" ht="12.75">
      <c r="A142" s="15" t="s">
        <v>449</v>
      </c>
      <c r="B142" s="16" t="s">
        <v>33</v>
      </c>
      <c r="C142" s="16" t="s">
        <v>12</v>
      </c>
      <c r="D142" s="16" t="s">
        <v>450</v>
      </c>
      <c r="E142" s="81">
        <v>41173</v>
      </c>
      <c r="F142" s="2"/>
    </row>
    <row r="143" spans="1:6" ht="12.75">
      <c r="A143" s="15" t="s">
        <v>397</v>
      </c>
      <c r="B143" s="16" t="s">
        <v>399</v>
      </c>
      <c r="C143" s="16" t="s">
        <v>125</v>
      </c>
      <c r="D143" s="39" t="s">
        <v>394</v>
      </c>
      <c r="E143" s="81">
        <v>40811</v>
      </c>
      <c r="F143" s="125" t="s">
        <v>407</v>
      </c>
    </row>
    <row r="144" spans="1:6" ht="12.75">
      <c r="A144" s="15" t="s">
        <v>1202</v>
      </c>
      <c r="B144" s="178" t="s">
        <v>1203</v>
      </c>
      <c r="C144" s="178" t="s">
        <v>125</v>
      </c>
      <c r="D144" s="39" t="s">
        <v>1204</v>
      </c>
      <c r="E144" s="81">
        <v>41054</v>
      </c>
      <c r="F144" s="125"/>
    </row>
    <row r="145" spans="1:6" ht="12.75">
      <c r="A145" s="15" t="s">
        <v>1033</v>
      </c>
      <c r="B145" s="16" t="s">
        <v>1034</v>
      </c>
      <c r="C145" s="16" t="s">
        <v>125</v>
      </c>
      <c r="D145" s="39" t="s">
        <v>1035</v>
      </c>
      <c r="E145" s="81">
        <v>40686</v>
      </c>
      <c r="F145" s="125"/>
    </row>
    <row r="146" spans="1:6" ht="12.75">
      <c r="A146" s="15" t="s">
        <v>1289</v>
      </c>
      <c r="B146" s="178" t="s">
        <v>1291</v>
      </c>
      <c r="C146" s="178" t="s">
        <v>125</v>
      </c>
      <c r="D146" s="39" t="s">
        <v>1290</v>
      </c>
      <c r="E146" s="81">
        <v>41705</v>
      </c>
      <c r="F146" s="125"/>
    </row>
    <row r="147" spans="1:6" ht="12.75">
      <c r="A147" s="15" t="s">
        <v>833</v>
      </c>
      <c r="B147" s="16" t="s">
        <v>33</v>
      </c>
      <c r="C147" s="16" t="s">
        <v>125</v>
      </c>
      <c r="D147" s="39" t="s">
        <v>834</v>
      </c>
      <c r="E147" s="81">
        <v>40338</v>
      </c>
      <c r="F147" s="125"/>
    </row>
    <row r="148" spans="1:6" ht="12.75">
      <c r="A148" s="25" t="s">
        <v>1085</v>
      </c>
      <c r="B148" s="178" t="s">
        <v>33</v>
      </c>
      <c r="C148" s="178" t="s">
        <v>125</v>
      </c>
      <c r="D148" s="39" t="s">
        <v>1086</v>
      </c>
      <c r="E148" s="81">
        <v>40722</v>
      </c>
      <c r="F148" s="125"/>
    </row>
    <row r="149" spans="1:6" ht="12.75">
      <c r="A149" s="25" t="s">
        <v>478</v>
      </c>
      <c r="B149" s="16" t="s">
        <v>176</v>
      </c>
      <c r="C149" s="16" t="s">
        <v>125</v>
      </c>
      <c r="D149" s="39" t="s">
        <v>479</v>
      </c>
      <c r="E149" s="81">
        <v>41059</v>
      </c>
      <c r="F149" s="125"/>
    </row>
    <row r="150" spans="1:6" ht="12.75">
      <c r="A150" s="25" t="s">
        <v>1304</v>
      </c>
      <c r="B150" s="178" t="s">
        <v>33</v>
      </c>
      <c r="C150" s="178" t="s">
        <v>125</v>
      </c>
      <c r="D150" s="39" t="s">
        <v>1305</v>
      </c>
      <c r="E150" s="81">
        <v>41789</v>
      </c>
      <c r="F150" s="125"/>
    </row>
    <row r="151" spans="1:6" ht="12.75">
      <c r="A151" s="15" t="s">
        <v>933</v>
      </c>
      <c r="B151" s="16" t="s">
        <v>33</v>
      </c>
      <c r="C151" s="16" t="s">
        <v>125</v>
      </c>
      <c r="D151" s="39" t="s">
        <v>934</v>
      </c>
      <c r="E151" s="81">
        <v>41353</v>
      </c>
      <c r="F151" s="125"/>
    </row>
    <row r="152" spans="1:6" ht="12.75">
      <c r="A152" s="15" t="s">
        <v>1079</v>
      </c>
      <c r="B152" s="178" t="s">
        <v>33</v>
      </c>
      <c r="C152" s="178" t="s">
        <v>125</v>
      </c>
      <c r="D152" s="39" t="s">
        <v>1080</v>
      </c>
      <c r="E152" s="81">
        <v>40724</v>
      </c>
      <c r="F152" s="125"/>
    </row>
    <row r="153" spans="1:6" ht="12.75">
      <c r="A153" s="15" t="s">
        <v>184</v>
      </c>
      <c r="B153" s="16" t="s">
        <v>33</v>
      </c>
      <c r="C153" s="16" t="s">
        <v>125</v>
      </c>
      <c r="D153" s="16" t="s">
        <v>185</v>
      </c>
      <c r="E153" s="81">
        <v>39781</v>
      </c>
      <c r="F153" s="2"/>
    </row>
    <row r="154" spans="1:6" ht="12.75">
      <c r="A154" s="15" t="s">
        <v>848</v>
      </c>
      <c r="B154" s="16" t="s">
        <v>33</v>
      </c>
      <c r="C154" s="16" t="s">
        <v>125</v>
      </c>
      <c r="D154" s="16" t="s">
        <v>849</v>
      </c>
      <c r="E154" s="81">
        <v>40445</v>
      </c>
      <c r="F154" s="2"/>
    </row>
    <row r="155" spans="1:6" ht="12.75">
      <c r="A155" s="15" t="s">
        <v>968</v>
      </c>
      <c r="B155" s="16" t="s">
        <v>33</v>
      </c>
      <c r="C155" s="16" t="s">
        <v>125</v>
      </c>
      <c r="D155" s="16" t="s">
        <v>969</v>
      </c>
      <c r="E155" s="81">
        <v>40569</v>
      </c>
      <c r="F155" s="2"/>
    </row>
    <row r="156" spans="1:6" ht="12.75">
      <c r="A156" s="15" t="s">
        <v>929</v>
      </c>
      <c r="B156" s="16" t="s">
        <v>33</v>
      </c>
      <c r="C156" s="16" t="s">
        <v>125</v>
      </c>
      <c r="D156" s="16" t="s">
        <v>930</v>
      </c>
      <c r="E156" s="81">
        <v>40717</v>
      </c>
      <c r="F156" s="2"/>
    </row>
    <row r="157" spans="1:6" ht="12.75">
      <c r="A157" s="15" t="s">
        <v>1068</v>
      </c>
      <c r="B157" s="178" t="s">
        <v>33</v>
      </c>
      <c r="C157" s="178" t="s">
        <v>125</v>
      </c>
      <c r="D157" s="178" t="s">
        <v>1124</v>
      </c>
      <c r="E157" s="81">
        <v>40707</v>
      </c>
      <c r="F157" s="2"/>
    </row>
    <row r="158" spans="1:6" ht="12.75">
      <c r="A158" s="15" t="s">
        <v>1157</v>
      </c>
      <c r="B158" s="178" t="s">
        <v>33</v>
      </c>
      <c r="C158" s="178" t="s">
        <v>12</v>
      </c>
      <c r="D158" s="178" t="s">
        <v>1158</v>
      </c>
      <c r="E158" s="81">
        <v>40938</v>
      </c>
      <c r="F158" s="2"/>
    </row>
    <row r="159" spans="1:6" ht="12.75">
      <c r="A159" s="15" t="s">
        <v>1122</v>
      </c>
      <c r="B159" s="178" t="s">
        <v>33</v>
      </c>
      <c r="C159" s="178" t="s">
        <v>12</v>
      </c>
      <c r="D159" s="178" t="s">
        <v>1123</v>
      </c>
      <c r="E159" s="81">
        <v>40861</v>
      </c>
      <c r="F159" s="2"/>
    </row>
    <row r="160" spans="1:6" ht="12.75">
      <c r="A160" s="15" t="s">
        <v>1146</v>
      </c>
      <c r="B160" s="178" t="s">
        <v>1147</v>
      </c>
      <c r="C160" s="178" t="s">
        <v>12</v>
      </c>
      <c r="D160" s="178" t="s">
        <v>1148</v>
      </c>
      <c r="E160" s="81">
        <v>40931</v>
      </c>
      <c r="F160" s="2"/>
    </row>
    <row r="161" spans="1:6" ht="12.75">
      <c r="A161" s="15" t="s">
        <v>891</v>
      </c>
      <c r="B161" s="16" t="s">
        <v>33</v>
      </c>
      <c r="C161" s="2" t="s">
        <v>125</v>
      </c>
      <c r="D161" s="16" t="s">
        <v>892</v>
      </c>
      <c r="E161" s="81">
        <v>40481</v>
      </c>
      <c r="F161" s="2"/>
    </row>
    <row r="162" spans="1:6" ht="12.75">
      <c r="A162" s="15" t="s">
        <v>369</v>
      </c>
      <c r="B162" s="16" t="s">
        <v>33</v>
      </c>
      <c r="C162" s="16" t="s">
        <v>517</v>
      </c>
      <c r="D162" s="16" t="s">
        <v>370</v>
      </c>
      <c r="E162" s="81">
        <v>40440</v>
      </c>
      <c r="F162" s="2"/>
    </row>
    <row r="163" spans="1:6" ht="12.75">
      <c r="A163" s="15" t="s">
        <v>320</v>
      </c>
      <c r="B163" s="2" t="s">
        <v>321</v>
      </c>
      <c r="C163" s="16" t="s">
        <v>75</v>
      </c>
      <c r="D163" s="2" t="s">
        <v>322</v>
      </c>
      <c r="E163" s="81">
        <v>40447</v>
      </c>
      <c r="F163" s="128"/>
    </row>
    <row r="164" spans="1:6" ht="12.75">
      <c r="A164" s="15" t="s">
        <v>1171</v>
      </c>
      <c r="B164" s="2" t="s">
        <v>33</v>
      </c>
      <c r="C164" s="178" t="s">
        <v>1172</v>
      </c>
      <c r="D164" s="2" t="s">
        <v>1173</v>
      </c>
      <c r="E164" s="81">
        <v>40938</v>
      </c>
      <c r="F164" s="128"/>
    </row>
    <row r="165" spans="1:6" ht="12.75">
      <c r="A165" s="15" t="s">
        <v>1149</v>
      </c>
      <c r="B165" s="2" t="s">
        <v>33</v>
      </c>
      <c r="C165" s="178" t="s">
        <v>1150</v>
      </c>
      <c r="D165" s="2" t="s">
        <v>1151</v>
      </c>
      <c r="E165" s="81">
        <v>40931</v>
      </c>
      <c r="F165" s="128"/>
    </row>
    <row r="166" spans="1:6" ht="12.75">
      <c r="A166" s="15" t="s">
        <v>215</v>
      </c>
      <c r="B166" s="16" t="s">
        <v>217</v>
      </c>
      <c r="C166" s="16" t="s">
        <v>75</v>
      </c>
      <c r="D166" s="16" t="s">
        <v>216</v>
      </c>
      <c r="E166" s="81">
        <v>40167</v>
      </c>
      <c r="F166" s="2"/>
    </row>
    <row r="167" spans="1:6" ht="12.75">
      <c r="A167" s="15" t="s">
        <v>378</v>
      </c>
      <c r="B167" s="16" t="s">
        <v>380</v>
      </c>
      <c r="C167" s="16" t="s">
        <v>75</v>
      </c>
      <c r="D167" s="16" t="s">
        <v>379</v>
      </c>
      <c r="E167" s="81">
        <v>40849</v>
      </c>
      <c r="F167" s="2"/>
    </row>
    <row r="168" spans="1:6" ht="12.75">
      <c r="A168" s="15" t="s">
        <v>1152</v>
      </c>
      <c r="B168" s="178" t="s">
        <v>33</v>
      </c>
      <c r="C168" s="178" t="s">
        <v>75</v>
      </c>
      <c r="D168" s="178" t="s">
        <v>1153</v>
      </c>
      <c r="E168" s="81">
        <v>40931</v>
      </c>
      <c r="F168" s="2"/>
    </row>
    <row r="169" spans="1:6" ht="12.75">
      <c r="A169" s="55" t="s">
        <v>1081</v>
      </c>
      <c r="B169" s="178" t="s">
        <v>33</v>
      </c>
      <c r="C169" s="178" t="s">
        <v>75</v>
      </c>
      <c r="D169" s="178" t="s">
        <v>1082</v>
      </c>
      <c r="E169" s="81">
        <v>40724</v>
      </c>
      <c r="F169" s="2"/>
    </row>
    <row r="170" spans="1:6" ht="12.75">
      <c r="A170" s="15" t="s">
        <v>1116</v>
      </c>
      <c r="B170" s="178" t="s">
        <v>33</v>
      </c>
      <c r="C170" s="178" t="s">
        <v>75</v>
      </c>
      <c r="D170" s="178" t="s">
        <v>1117</v>
      </c>
      <c r="E170" s="81">
        <v>40852</v>
      </c>
      <c r="F170" s="2"/>
    </row>
    <row r="171" spans="1:6" ht="12.75">
      <c r="A171" s="15" t="s">
        <v>310</v>
      </c>
      <c r="B171" s="2" t="s">
        <v>312</v>
      </c>
      <c r="C171" s="2" t="s">
        <v>75</v>
      </c>
      <c r="D171" s="2" t="s">
        <v>311</v>
      </c>
      <c r="E171" s="81">
        <v>39910</v>
      </c>
      <c r="F171" s="125" t="s">
        <v>408</v>
      </c>
    </row>
    <row r="172" spans="1:6" ht="12.75">
      <c r="A172" s="15" t="s">
        <v>1066</v>
      </c>
      <c r="B172" s="2" t="s">
        <v>33</v>
      </c>
      <c r="C172" s="2" t="s">
        <v>75</v>
      </c>
      <c r="D172" s="2" t="s">
        <v>1067</v>
      </c>
      <c r="E172" s="81">
        <v>41616</v>
      </c>
      <c r="F172" s="125"/>
    </row>
    <row r="173" spans="1:6" ht="12.75">
      <c r="A173" s="64" t="s">
        <v>508</v>
      </c>
      <c r="B173" s="16" t="s">
        <v>33</v>
      </c>
      <c r="C173" s="16" t="s">
        <v>231</v>
      </c>
      <c r="D173" s="16" t="s">
        <v>509</v>
      </c>
      <c r="E173" s="81">
        <v>40259</v>
      </c>
      <c r="F173" s="125"/>
    </row>
    <row r="174" spans="1:6" ht="12.75">
      <c r="A174" s="15" t="s">
        <v>841</v>
      </c>
      <c r="B174" s="2" t="s">
        <v>842</v>
      </c>
      <c r="C174" s="2" t="s">
        <v>13</v>
      </c>
      <c r="D174" s="2" t="s">
        <v>843</v>
      </c>
      <c r="E174" s="81">
        <v>41406</v>
      </c>
      <c r="F174" s="2"/>
    </row>
    <row r="175" spans="1:6" ht="12.75">
      <c r="A175" s="15" t="s">
        <v>230</v>
      </c>
      <c r="B175" s="16" t="s">
        <v>398</v>
      </c>
      <c r="C175" s="16" t="s">
        <v>231</v>
      </c>
      <c r="D175" s="39" t="s">
        <v>394</v>
      </c>
      <c r="E175" s="81">
        <v>40686</v>
      </c>
      <c r="F175" s="2"/>
    </row>
    <row r="176" spans="1:6" ht="12.75">
      <c r="A176" s="15" t="s">
        <v>1095</v>
      </c>
      <c r="B176" s="178" t="s">
        <v>1096</v>
      </c>
      <c r="C176" s="178" t="s">
        <v>13</v>
      </c>
      <c r="D176" s="39" t="s">
        <v>1097</v>
      </c>
      <c r="E176" s="81">
        <v>40777</v>
      </c>
      <c r="F176" s="2"/>
    </row>
    <row r="177" spans="1:6" ht="12.75">
      <c r="A177" s="214" t="s">
        <v>1311</v>
      </c>
      <c r="B177" s="3" t="s">
        <v>772</v>
      </c>
      <c r="C177" s="58" t="s">
        <v>12</v>
      </c>
      <c r="D177" s="178" t="s">
        <v>1312</v>
      </c>
      <c r="E177" s="73">
        <v>41760</v>
      </c>
      <c r="F177" s="2"/>
    </row>
    <row r="178" spans="1:6" ht="12.75">
      <c r="A178" s="15" t="s">
        <v>409</v>
      </c>
      <c r="B178" s="2" t="s">
        <v>33</v>
      </c>
      <c r="C178" s="2" t="s">
        <v>75</v>
      </c>
      <c r="D178" s="2" t="s">
        <v>410</v>
      </c>
      <c r="E178" s="81">
        <v>39600</v>
      </c>
      <c r="F178" s="125" t="s">
        <v>411</v>
      </c>
    </row>
    <row r="179" spans="1:6" ht="12.75">
      <c r="A179" s="15" t="s">
        <v>970</v>
      </c>
      <c r="B179" s="16" t="s">
        <v>33</v>
      </c>
      <c r="C179" s="16" t="s">
        <v>75</v>
      </c>
      <c r="D179" s="16" t="s">
        <v>971</v>
      </c>
      <c r="E179" s="81">
        <v>40569</v>
      </c>
      <c r="F179" s="125"/>
    </row>
    <row r="180" spans="1:6" ht="12.75">
      <c r="A180" s="15" t="s">
        <v>385</v>
      </c>
      <c r="B180" s="16" t="s">
        <v>387</v>
      </c>
      <c r="C180" s="16" t="s">
        <v>75</v>
      </c>
      <c r="D180" s="16" t="s">
        <v>386</v>
      </c>
      <c r="E180" s="81">
        <v>40997</v>
      </c>
      <c r="F180" s="137" t="s">
        <v>1145</v>
      </c>
    </row>
    <row r="181" spans="1:6" ht="12.75">
      <c r="A181" s="15" t="s">
        <v>959</v>
      </c>
      <c r="B181" s="16" t="s">
        <v>33</v>
      </c>
      <c r="C181" s="16" t="s">
        <v>75</v>
      </c>
      <c r="D181" s="16" t="s">
        <v>958</v>
      </c>
      <c r="E181" s="81">
        <v>40556</v>
      </c>
      <c r="F181" s="2"/>
    </row>
    <row r="182" spans="1:6" ht="12.75">
      <c r="A182" s="15" t="s">
        <v>1036</v>
      </c>
      <c r="B182" s="16" t="s">
        <v>1034</v>
      </c>
      <c r="C182" s="16" t="s">
        <v>75</v>
      </c>
      <c r="D182" s="16" t="s">
        <v>1035</v>
      </c>
      <c r="E182" s="81">
        <v>40686</v>
      </c>
      <c r="F182" s="2"/>
    </row>
    <row r="183" spans="1:6" ht="12.75">
      <c r="A183" s="15" t="s">
        <v>463</v>
      </c>
      <c r="B183" s="16" t="s">
        <v>464</v>
      </c>
      <c r="C183" s="16" t="s">
        <v>75</v>
      </c>
      <c r="D183" s="16" t="s">
        <v>465</v>
      </c>
      <c r="E183" s="81">
        <v>39965</v>
      </c>
      <c r="F183" s="2"/>
    </row>
    <row r="184" spans="1:6" ht="12.75">
      <c r="A184" s="15" t="s">
        <v>1038</v>
      </c>
      <c r="B184" s="16" t="s">
        <v>1037</v>
      </c>
      <c r="C184" s="16" t="s">
        <v>75</v>
      </c>
      <c r="D184" s="16" t="s">
        <v>1035</v>
      </c>
      <c r="E184" s="81">
        <v>40686</v>
      </c>
      <c r="F184" s="2"/>
    </row>
    <row r="185" spans="1:6" ht="12.75">
      <c r="A185" s="15" t="s">
        <v>1039</v>
      </c>
      <c r="B185" s="16" t="s">
        <v>1034</v>
      </c>
      <c r="C185" s="16" t="s">
        <v>75</v>
      </c>
      <c r="D185" s="16" t="s">
        <v>1035</v>
      </c>
      <c r="E185" s="81">
        <v>40686</v>
      </c>
      <c r="F185" s="2"/>
    </row>
    <row r="186" spans="1:6" ht="12.75">
      <c r="A186" s="15" t="s">
        <v>390</v>
      </c>
      <c r="B186" s="16" t="s">
        <v>392</v>
      </c>
      <c r="C186" s="16" t="s">
        <v>13</v>
      </c>
      <c r="D186" s="16" t="s">
        <v>391</v>
      </c>
      <c r="E186" s="81">
        <v>39929</v>
      </c>
      <c r="F186" s="2"/>
    </row>
    <row r="187" spans="1:6" ht="12.75">
      <c r="A187" s="15" t="s">
        <v>289</v>
      </c>
      <c r="B187" s="16" t="s">
        <v>477</v>
      </c>
      <c r="C187" s="16" t="s">
        <v>13</v>
      </c>
      <c r="D187" s="16" t="s">
        <v>476</v>
      </c>
      <c r="E187" s="81">
        <v>39988</v>
      </c>
      <c r="F187" s="2"/>
    </row>
    <row r="188" spans="1:6" ht="12.75">
      <c r="A188" s="15" t="s">
        <v>1159</v>
      </c>
      <c r="B188" s="178" t="s">
        <v>33</v>
      </c>
      <c r="C188" s="178" t="s">
        <v>13</v>
      </c>
      <c r="D188" s="180" t="s">
        <v>1160</v>
      </c>
      <c r="E188" s="74">
        <v>40938</v>
      </c>
      <c r="F188" s="2"/>
    </row>
    <row r="189" spans="1:6" ht="12.75">
      <c r="A189" s="15" t="s">
        <v>1087</v>
      </c>
      <c r="B189" s="178" t="s">
        <v>33</v>
      </c>
      <c r="C189" s="178" t="s">
        <v>13</v>
      </c>
      <c r="D189" s="180" t="s">
        <v>1181</v>
      </c>
      <c r="E189" s="74">
        <v>41013</v>
      </c>
      <c r="F189" s="137" t="s">
        <v>1222</v>
      </c>
    </row>
    <row r="190" spans="1:6" ht="12.75">
      <c r="A190" s="15" t="s">
        <v>1072</v>
      </c>
      <c r="B190" s="178" t="s">
        <v>529</v>
      </c>
      <c r="C190" s="178" t="s">
        <v>13</v>
      </c>
      <c r="D190" s="30" t="s">
        <v>1071</v>
      </c>
      <c r="E190" s="74">
        <v>40697</v>
      </c>
      <c r="F190" s="2"/>
    </row>
    <row r="191" spans="1:6" ht="12.75">
      <c r="A191" s="162" t="s">
        <v>982</v>
      </c>
      <c r="B191" s="16" t="s">
        <v>996</v>
      </c>
      <c r="C191" s="16" t="s">
        <v>13</v>
      </c>
      <c r="D191" s="30" t="s">
        <v>979</v>
      </c>
      <c r="E191" s="74">
        <v>40602</v>
      </c>
      <c r="F191" s="2"/>
    </row>
    <row r="192" spans="1:6" ht="12.75">
      <c r="A192" s="15" t="s">
        <v>530</v>
      </c>
      <c r="B192" s="16" t="s">
        <v>532</v>
      </c>
      <c r="C192" s="16" t="s">
        <v>45</v>
      </c>
      <c r="D192" s="16" t="s">
        <v>531</v>
      </c>
      <c r="E192" s="81">
        <v>41672</v>
      </c>
      <c r="F192" s="2"/>
    </row>
    <row r="193" spans="1:6" ht="12.75">
      <c r="A193" s="65" t="s">
        <v>978</v>
      </c>
      <c r="B193" s="16" t="s">
        <v>996</v>
      </c>
      <c r="C193" s="16" t="s">
        <v>13</v>
      </c>
      <c r="D193" s="2" t="s">
        <v>979</v>
      </c>
      <c r="E193" s="81">
        <v>40588</v>
      </c>
      <c r="F193" s="2"/>
    </row>
    <row r="194" spans="1:6" ht="12.75">
      <c r="A194" s="162" t="s">
        <v>983</v>
      </c>
      <c r="B194" s="16" t="s">
        <v>996</v>
      </c>
      <c r="C194" s="16" t="s">
        <v>13</v>
      </c>
      <c r="D194" s="16" t="s">
        <v>997</v>
      </c>
      <c r="E194" s="81">
        <v>40602</v>
      </c>
      <c r="F194" s="2"/>
    </row>
    <row r="195" spans="1:6" ht="12.75">
      <c r="A195" s="15" t="s">
        <v>451</v>
      </c>
      <c r="B195" s="2" t="s">
        <v>33</v>
      </c>
      <c r="C195" s="2" t="s">
        <v>13</v>
      </c>
      <c r="D195" s="16" t="s">
        <v>450</v>
      </c>
      <c r="E195" s="81">
        <v>41173</v>
      </c>
      <c r="F195" s="2"/>
    </row>
    <row r="196" spans="1:6" ht="12.75">
      <c r="A196" s="162" t="s">
        <v>984</v>
      </c>
      <c r="B196" s="16" t="s">
        <v>996</v>
      </c>
      <c r="C196" s="16" t="s">
        <v>13</v>
      </c>
      <c r="D196" s="97" t="s">
        <v>979</v>
      </c>
      <c r="E196" s="81">
        <v>40602</v>
      </c>
      <c r="F196" s="2"/>
    </row>
    <row r="197" spans="1:6" ht="12.75">
      <c r="A197" s="162" t="s">
        <v>985</v>
      </c>
      <c r="B197" s="16" t="s">
        <v>996</v>
      </c>
      <c r="C197" s="16" t="s">
        <v>13</v>
      </c>
      <c r="D197" s="97" t="s">
        <v>997</v>
      </c>
      <c r="E197" s="81">
        <v>40602</v>
      </c>
      <c r="F197" s="2"/>
    </row>
    <row r="198" spans="1:6" ht="12.75">
      <c r="A198" s="162" t="s">
        <v>1162</v>
      </c>
      <c r="B198" s="178" t="s">
        <v>996</v>
      </c>
      <c r="C198" s="178" t="s">
        <v>13</v>
      </c>
      <c r="D198" s="193" t="s">
        <v>1166</v>
      </c>
      <c r="E198" s="81">
        <v>40966</v>
      </c>
      <c r="F198" s="2"/>
    </row>
    <row r="199" spans="1:6" ht="12.75">
      <c r="A199" s="162" t="s">
        <v>1165</v>
      </c>
      <c r="B199" s="178" t="s">
        <v>996</v>
      </c>
      <c r="C199" s="178" t="s">
        <v>13</v>
      </c>
      <c r="D199" s="193" t="s">
        <v>997</v>
      </c>
      <c r="E199" s="81">
        <v>40966</v>
      </c>
      <c r="F199" s="2"/>
    </row>
    <row r="200" spans="1:6" ht="12.75">
      <c r="A200" s="162" t="s">
        <v>1163</v>
      </c>
      <c r="B200" s="178" t="s">
        <v>996</v>
      </c>
      <c r="C200" s="178" t="s">
        <v>13</v>
      </c>
      <c r="D200" s="193" t="s">
        <v>1167</v>
      </c>
      <c r="E200" s="81">
        <v>40966</v>
      </c>
      <c r="F200" s="2"/>
    </row>
    <row r="201" spans="1:6" ht="12.75">
      <c r="A201" s="162" t="s">
        <v>1164</v>
      </c>
      <c r="B201" s="178" t="s">
        <v>996</v>
      </c>
      <c r="C201" s="178" t="s">
        <v>13</v>
      </c>
      <c r="D201" s="193" t="s">
        <v>1166</v>
      </c>
      <c r="E201" s="81">
        <v>40966</v>
      </c>
      <c r="F201" s="2"/>
    </row>
    <row r="202" spans="1:6" ht="12.75">
      <c r="A202" s="15" t="s">
        <v>223</v>
      </c>
      <c r="B202" s="16" t="s">
        <v>996</v>
      </c>
      <c r="C202" s="2" t="s">
        <v>13</v>
      </c>
      <c r="D202" s="2" t="s">
        <v>1161</v>
      </c>
      <c r="E202" s="81">
        <v>40966</v>
      </c>
      <c r="F202" s="2"/>
    </row>
    <row r="203" spans="1:6" ht="12.75">
      <c r="A203" s="162" t="s">
        <v>986</v>
      </c>
      <c r="B203" s="16" t="s">
        <v>996</v>
      </c>
      <c r="C203" s="16" t="s">
        <v>13</v>
      </c>
      <c r="D203" s="16" t="s">
        <v>979</v>
      </c>
      <c r="E203" s="81">
        <v>40602</v>
      </c>
      <c r="F203" s="2"/>
    </row>
    <row r="204" spans="1:6" ht="12.75">
      <c r="A204" s="162" t="s">
        <v>987</v>
      </c>
      <c r="B204" s="16" t="s">
        <v>996</v>
      </c>
      <c r="C204" s="16" t="s">
        <v>13</v>
      </c>
      <c r="D204" s="16" t="s">
        <v>979</v>
      </c>
      <c r="E204" s="81">
        <v>40602</v>
      </c>
      <c r="F204" s="2"/>
    </row>
    <row r="205" spans="1:6" ht="12.75">
      <c r="A205" s="162" t="s">
        <v>988</v>
      </c>
      <c r="B205" s="16" t="s">
        <v>996</v>
      </c>
      <c r="C205" s="16" t="s">
        <v>13</v>
      </c>
      <c r="D205" s="16" t="s">
        <v>997</v>
      </c>
      <c r="E205" s="81">
        <v>40602</v>
      </c>
      <c r="F205" s="2"/>
    </row>
    <row r="206" spans="1:6" ht="12.75">
      <c r="A206" s="162" t="s">
        <v>989</v>
      </c>
      <c r="B206" s="16" t="s">
        <v>996</v>
      </c>
      <c r="C206" s="16" t="s">
        <v>13</v>
      </c>
      <c r="D206" s="16" t="s">
        <v>979</v>
      </c>
      <c r="E206" s="81">
        <v>40602</v>
      </c>
      <c r="F206" s="2"/>
    </row>
    <row r="207" spans="1:6" ht="12.75">
      <c r="A207" s="162" t="s">
        <v>990</v>
      </c>
      <c r="B207" s="16" t="s">
        <v>996</v>
      </c>
      <c r="C207" s="16" t="s">
        <v>13</v>
      </c>
      <c r="D207" s="16" t="s">
        <v>997</v>
      </c>
      <c r="E207" s="81">
        <v>41223</v>
      </c>
      <c r="F207" s="2"/>
    </row>
    <row r="208" spans="1:6" ht="12.75">
      <c r="A208" s="162" t="s">
        <v>991</v>
      </c>
      <c r="B208" s="16" t="s">
        <v>996</v>
      </c>
      <c r="C208" s="16" t="s">
        <v>13</v>
      </c>
      <c r="D208" s="16" t="s">
        <v>999</v>
      </c>
      <c r="E208" s="81">
        <v>40602</v>
      </c>
      <c r="F208" s="2"/>
    </row>
    <row r="209" spans="1:6" ht="12.75">
      <c r="A209" s="162" t="s">
        <v>992</v>
      </c>
      <c r="B209" s="16" t="s">
        <v>996</v>
      </c>
      <c r="C209" s="16" t="s">
        <v>13</v>
      </c>
      <c r="D209" s="97" t="s">
        <v>979</v>
      </c>
      <c r="E209" s="81">
        <v>40602</v>
      </c>
      <c r="F209" s="2"/>
    </row>
    <row r="210" spans="1:6" ht="12.75">
      <c r="A210" s="162" t="s">
        <v>993</v>
      </c>
      <c r="B210" s="16" t="s">
        <v>996</v>
      </c>
      <c r="C210" s="16" t="s">
        <v>13</v>
      </c>
      <c r="D210" s="16" t="s">
        <v>997</v>
      </c>
      <c r="E210" s="81">
        <v>40602</v>
      </c>
      <c r="F210" s="2"/>
    </row>
    <row r="211" spans="1:6" ht="12.75">
      <c r="A211" s="162" t="s">
        <v>1237</v>
      </c>
      <c r="B211" s="178" t="s">
        <v>1238</v>
      </c>
      <c r="C211" s="178" t="s">
        <v>12</v>
      </c>
      <c r="D211" s="178" t="s">
        <v>1239</v>
      </c>
      <c r="E211" s="81">
        <v>41272</v>
      </c>
      <c r="F211" s="2"/>
    </row>
    <row r="212" spans="1:6" ht="12.75">
      <c r="A212" s="15" t="s">
        <v>458</v>
      </c>
      <c r="B212" s="178" t="s">
        <v>1284</v>
      </c>
      <c r="C212" s="16" t="s">
        <v>12</v>
      </c>
      <c r="D212" s="16" t="s">
        <v>456</v>
      </c>
      <c r="E212" s="81">
        <v>41518</v>
      </c>
      <c r="F212" s="2"/>
    </row>
    <row r="213" spans="1:6" ht="12.75">
      <c r="A213" s="15" t="s">
        <v>232</v>
      </c>
      <c r="B213" s="2" t="s">
        <v>33</v>
      </c>
      <c r="C213" s="2" t="s">
        <v>12</v>
      </c>
      <c r="D213" s="2" t="s">
        <v>233</v>
      </c>
      <c r="E213" s="81">
        <v>40978</v>
      </c>
      <c r="F213" s="2"/>
    </row>
    <row r="214" spans="1:6" ht="12.75">
      <c r="A214" s="15" t="s">
        <v>1070</v>
      </c>
      <c r="B214" s="178" t="s">
        <v>529</v>
      </c>
      <c r="C214" s="178" t="s">
        <v>13</v>
      </c>
      <c r="D214" s="178" t="s">
        <v>1071</v>
      </c>
      <c r="E214" s="81">
        <v>40697</v>
      </c>
      <c r="F214" s="2"/>
    </row>
    <row r="215" spans="1:6" ht="12.75">
      <c r="A215" s="15" t="s">
        <v>957</v>
      </c>
      <c r="B215" s="16" t="s">
        <v>33</v>
      </c>
      <c r="C215" s="16" t="s">
        <v>70</v>
      </c>
      <c r="D215" s="16" t="s">
        <v>958</v>
      </c>
      <c r="E215" s="81">
        <v>40557</v>
      </c>
      <c r="F215" s="2"/>
    </row>
    <row r="216" spans="1:6" ht="12.75">
      <c r="A216" s="15" t="s">
        <v>154</v>
      </c>
      <c r="B216" s="16" t="s">
        <v>15</v>
      </c>
      <c r="C216" s="16" t="s">
        <v>9</v>
      </c>
      <c r="D216" s="16" t="s">
        <v>157</v>
      </c>
      <c r="E216" s="81">
        <v>40724</v>
      </c>
      <c r="F216" s="2"/>
    </row>
    <row r="217" spans="1:6" ht="12.75">
      <c r="A217" s="15" t="s">
        <v>1057</v>
      </c>
      <c r="B217" s="178" t="s">
        <v>1083</v>
      </c>
      <c r="C217" s="178" t="s">
        <v>9</v>
      </c>
      <c r="D217" s="178" t="s">
        <v>1058</v>
      </c>
      <c r="E217" s="81">
        <v>40691</v>
      </c>
      <c r="F217" s="2"/>
    </row>
    <row r="218" spans="1:6" ht="12.75">
      <c r="A218" s="162" t="s">
        <v>994</v>
      </c>
      <c r="B218" s="16" t="s">
        <v>996</v>
      </c>
      <c r="C218" s="16" t="s">
        <v>9</v>
      </c>
      <c r="D218" s="16" t="s">
        <v>998</v>
      </c>
      <c r="E218" s="81">
        <v>40602</v>
      </c>
      <c r="F218" s="2"/>
    </row>
    <row r="219" spans="1:6" ht="12.75">
      <c r="A219" s="162" t="s">
        <v>1295</v>
      </c>
      <c r="B219" s="178" t="s">
        <v>176</v>
      </c>
      <c r="C219" s="178" t="s">
        <v>13</v>
      </c>
      <c r="D219" s="178" t="s">
        <v>1296</v>
      </c>
      <c r="E219" s="81">
        <v>41734</v>
      </c>
      <c r="F219" s="2"/>
    </row>
    <row r="220" spans="1:6" ht="12.75">
      <c r="A220" s="15" t="s">
        <v>163</v>
      </c>
      <c r="B220" s="16" t="s">
        <v>33</v>
      </c>
      <c r="C220" s="2" t="s">
        <v>12</v>
      </c>
      <c r="D220" s="16" t="s">
        <v>130</v>
      </c>
      <c r="E220" s="81">
        <v>39720</v>
      </c>
      <c r="F220" s="2"/>
    </row>
    <row r="221" spans="1:6" ht="12.75">
      <c r="A221" s="162" t="s">
        <v>1005</v>
      </c>
      <c r="B221" s="16" t="s">
        <v>996</v>
      </c>
      <c r="C221" s="16" t="s">
        <v>9</v>
      </c>
      <c r="D221" s="16" t="s">
        <v>997</v>
      </c>
      <c r="E221" s="81">
        <v>40602</v>
      </c>
      <c r="F221" s="2"/>
    </row>
    <row r="222" spans="1:6" ht="12.75">
      <c r="A222" s="60" t="s">
        <v>674</v>
      </c>
      <c r="B222" s="3" t="s">
        <v>28</v>
      </c>
      <c r="C222" s="2" t="s">
        <v>9</v>
      </c>
      <c r="D222" s="16" t="s">
        <v>666</v>
      </c>
      <c r="E222" s="81">
        <v>39417</v>
      </c>
      <c r="F222" s="2"/>
    </row>
    <row r="223" spans="1:6" ht="12.75">
      <c r="A223" s="60" t="s">
        <v>675</v>
      </c>
      <c r="B223" s="3" t="s">
        <v>28</v>
      </c>
      <c r="C223" s="2" t="s">
        <v>9</v>
      </c>
      <c r="D223" s="16" t="s">
        <v>677</v>
      </c>
      <c r="E223" s="81">
        <v>40348</v>
      </c>
      <c r="F223" s="2"/>
    </row>
    <row r="224" spans="1:6" ht="12.75">
      <c r="A224" s="15" t="s">
        <v>271</v>
      </c>
      <c r="B224" s="16" t="s">
        <v>272</v>
      </c>
      <c r="C224" s="2" t="s">
        <v>13</v>
      </c>
      <c r="D224" s="16" t="s">
        <v>273</v>
      </c>
      <c r="E224" s="81">
        <v>39882</v>
      </c>
      <c r="F224" s="2"/>
    </row>
    <row r="225" spans="1:6" ht="12.75">
      <c r="A225" s="15" t="s">
        <v>197</v>
      </c>
      <c r="B225" s="16" t="s">
        <v>176</v>
      </c>
      <c r="C225" s="2" t="s">
        <v>13</v>
      </c>
      <c r="D225" s="16" t="s">
        <v>198</v>
      </c>
      <c r="E225" s="81">
        <v>39818</v>
      </c>
      <c r="F225" s="2"/>
    </row>
    <row r="226" spans="1:6" ht="12.75">
      <c r="A226" s="15" t="s">
        <v>466</v>
      </c>
      <c r="B226" s="16" t="s">
        <v>124</v>
      </c>
      <c r="C226" s="16" t="s">
        <v>125</v>
      </c>
      <c r="D226" s="16" t="s">
        <v>467</v>
      </c>
      <c r="E226" s="81">
        <v>40778</v>
      </c>
      <c r="F226" s="2"/>
    </row>
    <row r="227" spans="1:6" ht="12.75">
      <c r="A227" s="15" t="s">
        <v>177</v>
      </c>
      <c r="B227" s="16" t="s">
        <v>124</v>
      </c>
      <c r="C227" s="16" t="s">
        <v>125</v>
      </c>
      <c r="D227" s="178" t="s">
        <v>1130</v>
      </c>
      <c r="E227" s="81">
        <v>41074</v>
      </c>
      <c r="F227" s="2"/>
    </row>
    <row r="228" spans="1:6" ht="12.75">
      <c r="A228" s="15" t="s">
        <v>893</v>
      </c>
      <c r="B228" s="16" t="s">
        <v>124</v>
      </c>
      <c r="C228" s="2" t="s">
        <v>125</v>
      </c>
      <c r="D228" s="16" t="s">
        <v>894</v>
      </c>
      <c r="E228" s="81">
        <v>40463</v>
      </c>
      <c r="F228" s="2"/>
    </row>
    <row r="229" spans="1:6" ht="12.75">
      <c r="A229" s="15" t="s">
        <v>123</v>
      </c>
      <c r="B229" s="2" t="s">
        <v>124</v>
      </c>
      <c r="C229" s="2" t="s">
        <v>125</v>
      </c>
      <c r="D229" s="2" t="s">
        <v>126</v>
      </c>
      <c r="E229" s="81">
        <v>39693</v>
      </c>
      <c r="F229" s="2"/>
    </row>
    <row r="230" spans="1:6" ht="12.75">
      <c r="A230" s="15" t="s">
        <v>250</v>
      </c>
      <c r="B230" s="2" t="s">
        <v>124</v>
      </c>
      <c r="C230" s="2" t="s">
        <v>12</v>
      </c>
      <c r="D230" s="2" t="s">
        <v>251</v>
      </c>
      <c r="E230" s="81">
        <v>41074</v>
      </c>
      <c r="F230" s="2"/>
    </row>
    <row r="231" spans="1:6" ht="12.75">
      <c r="A231" s="15" t="s">
        <v>206</v>
      </c>
      <c r="B231" s="2" t="s">
        <v>124</v>
      </c>
      <c r="C231" s="2" t="s">
        <v>12</v>
      </c>
      <c r="D231" s="2" t="s">
        <v>207</v>
      </c>
      <c r="E231" s="81">
        <v>39859</v>
      </c>
      <c r="F231" s="2"/>
    </row>
    <row r="232" spans="1:6" ht="12.75">
      <c r="A232" s="15" t="s">
        <v>884</v>
      </c>
      <c r="B232" s="2" t="s">
        <v>124</v>
      </c>
      <c r="C232" s="2" t="s">
        <v>12</v>
      </c>
      <c r="D232" s="2" t="s">
        <v>885</v>
      </c>
      <c r="E232" s="81">
        <v>40463</v>
      </c>
      <c r="F232" s="2"/>
    </row>
    <row r="233" spans="1:6" ht="12.75">
      <c r="A233" s="15" t="s">
        <v>127</v>
      </c>
      <c r="B233" s="2" t="s">
        <v>124</v>
      </c>
      <c r="C233" s="2" t="s">
        <v>12</v>
      </c>
      <c r="D233" s="2" t="s">
        <v>886</v>
      </c>
      <c r="E233" s="81">
        <v>40828</v>
      </c>
      <c r="F233" s="2"/>
    </row>
    <row r="234" spans="1:6" ht="12.75">
      <c r="A234" s="65" t="s">
        <v>415</v>
      </c>
      <c r="B234" s="16" t="s">
        <v>444</v>
      </c>
      <c r="C234" s="16" t="s">
        <v>402</v>
      </c>
      <c r="D234" s="16" t="s">
        <v>445</v>
      </c>
      <c r="E234" s="81">
        <v>39954</v>
      </c>
      <c r="F234" s="128"/>
    </row>
    <row r="235" spans="1:6" ht="12.75">
      <c r="A235" s="65" t="s">
        <v>416</v>
      </c>
      <c r="B235" s="16" t="s">
        <v>446</v>
      </c>
      <c r="C235" s="16" t="s">
        <v>402</v>
      </c>
      <c r="D235" s="143" t="s">
        <v>975</v>
      </c>
      <c r="E235" s="81">
        <v>40584</v>
      </c>
      <c r="F235" s="128"/>
    </row>
    <row r="236" spans="1:6" ht="12.75">
      <c r="A236" s="65" t="s">
        <v>417</v>
      </c>
      <c r="B236" s="2"/>
      <c r="C236" s="2" t="s">
        <v>460</v>
      </c>
      <c r="D236" s="143" t="s">
        <v>976</v>
      </c>
      <c r="E236" s="81">
        <v>40584</v>
      </c>
      <c r="F236" s="128" t="s">
        <v>1094</v>
      </c>
    </row>
    <row r="237" spans="1:6" ht="12.75">
      <c r="A237" s="65" t="s">
        <v>418</v>
      </c>
      <c r="B237" s="2"/>
      <c r="C237" s="16" t="s">
        <v>402</v>
      </c>
      <c r="D237" s="2" t="s">
        <v>459</v>
      </c>
      <c r="E237" s="81">
        <v>39814</v>
      </c>
      <c r="F237" s="128"/>
    </row>
    <row r="238" spans="1:6" ht="12.75">
      <c r="A238" s="65" t="s">
        <v>419</v>
      </c>
      <c r="B238" s="2" t="s">
        <v>926</v>
      </c>
      <c r="C238" s="16" t="s">
        <v>402</v>
      </c>
      <c r="D238" s="2" t="s">
        <v>506</v>
      </c>
      <c r="E238" s="81">
        <v>40533</v>
      </c>
      <c r="F238" s="128"/>
    </row>
    <row r="239" spans="1:6" ht="12.75">
      <c r="A239" s="15" t="s">
        <v>375</v>
      </c>
      <c r="B239" s="2" t="s">
        <v>376</v>
      </c>
      <c r="C239" s="2" t="s">
        <v>204</v>
      </c>
      <c r="D239" s="2" t="s">
        <v>377</v>
      </c>
      <c r="E239" s="81">
        <v>41075</v>
      </c>
      <c r="F239" s="2"/>
    </row>
    <row r="240" spans="1:6" ht="12.75">
      <c r="A240" s="65" t="s">
        <v>420</v>
      </c>
      <c r="B240" s="2"/>
      <c r="C240" s="2" t="s">
        <v>204</v>
      </c>
      <c r="D240" s="2" t="s">
        <v>914</v>
      </c>
      <c r="E240" s="81"/>
      <c r="F240" s="128"/>
    </row>
    <row r="241" spans="1:6" ht="12.75">
      <c r="A241" s="65" t="s">
        <v>421</v>
      </c>
      <c r="B241" s="2"/>
      <c r="C241" s="2" t="s">
        <v>204</v>
      </c>
      <c r="D241" s="2" t="s">
        <v>915</v>
      </c>
      <c r="E241" s="81"/>
      <c r="F241" s="128"/>
    </row>
    <row r="242" spans="1:6" ht="12.75">
      <c r="A242" s="65" t="s">
        <v>422</v>
      </c>
      <c r="B242" s="2" t="s">
        <v>1006</v>
      </c>
      <c r="C242" s="2" t="s">
        <v>204</v>
      </c>
      <c r="D242" s="2" t="s">
        <v>890</v>
      </c>
      <c r="E242" s="81">
        <v>40603</v>
      </c>
      <c r="F242" s="128"/>
    </row>
    <row r="243" spans="1:6" ht="12.75">
      <c r="A243" s="65" t="s">
        <v>423</v>
      </c>
      <c r="B243" s="2" t="s">
        <v>523</v>
      </c>
      <c r="C243" s="2" t="s">
        <v>204</v>
      </c>
      <c r="D243" s="2" t="s">
        <v>522</v>
      </c>
      <c r="E243" s="81">
        <v>40584</v>
      </c>
      <c r="F243" s="128"/>
    </row>
    <row r="244" spans="1:6" ht="12.75">
      <c r="A244" s="163" t="s">
        <v>424</v>
      </c>
      <c r="B244" s="2" t="s">
        <v>1137</v>
      </c>
      <c r="C244" s="2" t="s">
        <v>204</v>
      </c>
      <c r="D244" s="143" t="s">
        <v>1170</v>
      </c>
      <c r="E244" s="81">
        <v>40977</v>
      </c>
      <c r="F244" s="128"/>
    </row>
    <row r="245" spans="1:6" ht="12.75">
      <c r="A245" s="163" t="s">
        <v>425</v>
      </c>
      <c r="B245" s="2"/>
      <c r="C245" s="2" t="s">
        <v>204</v>
      </c>
      <c r="D245" s="2" t="s">
        <v>916</v>
      </c>
      <c r="E245" s="81"/>
      <c r="F245" s="128"/>
    </row>
    <row r="246" spans="1:6" ht="12.75">
      <c r="A246" s="163" t="s">
        <v>426</v>
      </c>
      <c r="B246" s="2" t="s">
        <v>1137</v>
      </c>
      <c r="C246" s="2" t="s">
        <v>204</v>
      </c>
      <c r="D246" s="143" t="s">
        <v>977</v>
      </c>
      <c r="E246" s="81">
        <v>40584</v>
      </c>
      <c r="F246" s="128"/>
    </row>
    <row r="247" spans="1:6" ht="12.75">
      <c r="A247" s="163" t="s">
        <v>427</v>
      </c>
      <c r="B247" s="2"/>
      <c r="C247" s="2" t="s">
        <v>204</v>
      </c>
      <c r="D247" s="2" t="s">
        <v>917</v>
      </c>
      <c r="E247" s="81"/>
      <c r="F247" s="128"/>
    </row>
    <row r="248" spans="1:6" ht="12.75">
      <c r="A248" s="25" t="s">
        <v>290</v>
      </c>
      <c r="B248" s="2" t="s">
        <v>292</v>
      </c>
      <c r="C248" s="2" t="s">
        <v>204</v>
      </c>
      <c r="D248" s="2" t="s">
        <v>291</v>
      </c>
      <c r="E248" s="81">
        <v>40630</v>
      </c>
      <c r="F248" s="2"/>
    </row>
    <row r="249" spans="1:6" ht="12.75">
      <c r="A249" s="163" t="s">
        <v>428</v>
      </c>
      <c r="B249" s="2" t="s">
        <v>515</v>
      </c>
      <c r="C249" s="2" t="s">
        <v>204</v>
      </c>
      <c r="D249" s="2" t="s">
        <v>516</v>
      </c>
      <c r="E249" s="81">
        <v>40278</v>
      </c>
      <c r="F249" s="128"/>
    </row>
    <row r="250" spans="1:6" ht="12.75">
      <c r="A250" s="25" t="s">
        <v>313</v>
      </c>
      <c r="B250" s="2" t="s">
        <v>1155</v>
      </c>
      <c r="C250" s="2" t="s">
        <v>204</v>
      </c>
      <c r="D250" s="2" t="s">
        <v>1154</v>
      </c>
      <c r="E250" s="81">
        <v>40931</v>
      </c>
      <c r="F250" s="128"/>
    </row>
    <row r="251" spans="1:6" ht="12.75">
      <c r="A251" s="163" t="s">
        <v>429</v>
      </c>
      <c r="B251" s="2" t="s">
        <v>503</v>
      </c>
      <c r="C251" s="2" t="s">
        <v>204</v>
      </c>
      <c r="D251" s="2" t="s">
        <v>504</v>
      </c>
      <c r="E251" s="81">
        <v>41022</v>
      </c>
      <c r="F251" s="128"/>
    </row>
    <row r="252" spans="1:6" ht="12.75">
      <c r="A252" s="163" t="s">
        <v>430</v>
      </c>
      <c r="B252" s="2"/>
      <c r="C252" s="2" t="s">
        <v>204</v>
      </c>
      <c r="D252" s="2" t="s">
        <v>918</v>
      </c>
      <c r="E252" s="81"/>
      <c r="F252" s="128"/>
    </row>
    <row r="253" spans="1:6" ht="12.75">
      <c r="A253" s="25" t="s">
        <v>203</v>
      </c>
      <c r="B253" s="2" t="s">
        <v>405</v>
      </c>
      <c r="C253" s="2" t="s">
        <v>204</v>
      </c>
      <c r="D253" s="2" t="s">
        <v>406</v>
      </c>
      <c r="E253" s="81">
        <v>39814</v>
      </c>
      <c r="F253" s="2"/>
    </row>
    <row r="254" spans="1:6" ht="12.75">
      <c r="A254" s="163" t="s">
        <v>431</v>
      </c>
      <c r="B254" s="2" t="s">
        <v>405</v>
      </c>
      <c r="C254" s="2" t="s">
        <v>204</v>
      </c>
      <c r="D254" s="2" t="s">
        <v>919</v>
      </c>
      <c r="E254" s="81">
        <v>40569</v>
      </c>
      <c r="F254" s="128"/>
    </row>
    <row r="255" spans="1:6" ht="12.75">
      <c r="A255" s="163" t="s">
        <v>432</v>
      </c>
      <c r="B255" s="2" t="s">
        <v>405</v>
      </c>
      <c r="C255" s="2" t="s">
        <v>204</v>
      </c>
      <c r="D255" s="178" t="s">
        <v>1248</v>
      </c>
      <c r="E255" s="81">
        <v>41342</v>
      </c>
      <c r="F255" s="128"/>
    </row>
    <row r="256" spans="1:6" ht="12.75">
      <c r="A256" s="163" t="s">
        <v>433</v>
      </c>
      <c r="B256" s="2"/>
      <c r="C256" s="2" t="s">
        <v>204</v>
      </c>
      <c r="D256" s="2" t="s">
        <v>920</v>
      </c>
      <c r="E256" s="81"/>
      <c r="F256" s="128"/>
    </row>
    <row r="257" spans="1:6" ht="12.75">
      <c r="A257" s="163" t="s">
        <v>434</v>
      </c>
      <c r="B257" s="16" t="s">
        <v>448</v>
      </c>
      <c r="C257" s="2" t="s">
        <v>204</v>
      </c>
      <c r="D257" s="16" t="s">
        <v>912</v>
      </c>
      <c r="E257" s="81">
        <v>40483</v>
      </c>
      <c r="F257" s="128"/>
    </row>
    <row r="258" spans="1:6" ht="12.75">
      <c r="A258" s="163" t="s">
        <v>435</v>
      </c>
      <c r="B258" s="2"/>
      <c r="C258" s="2" t="s">
        <v>204</v>
      </c>
      <c r="D258" s="2" t="s">
        <v>537</v>
      </c>
      <c r="E258" s="81"/>
      <c r="F258" s="128"/>
    </row>
    <row r="259" spans="1:6" ht="12.75">
      <c r="A259" s="163" t="s">
        <v>436</v>
      </c>
      <c r="B259" s="2" t="s">
        <v>1069</v>
      </c>
      <c r="C259" s="2" t="s">
        <v>204</v>
      </c>
      <c r="D259" s="2" t="s">
        <v>1026</v>
      </c>
      <c r="E259" s="81">
        <v>41432</v>
      </c>
      <c r="F259" s="128"/>
    </row>
    <row r="260" spans="1:6" ht="12.75">
      <c r="A260" s="163" t="s">
        <v>437</v>
      </c>
      <c r="B260" s="2" t="s">
        <v>1299</v>
      </c>
      <c r="C260" s="2" t="s">
        <v>204</v>
      </c>
      <c r="D260" s="2" t="s">
        <v>1300</v>
      </c>
      <c r="E260" s="81">
        <v>41781</v>
      </c>
      <c r="F260" s="128"/>
    </row>
    <row r="261" spans="1:6" ht="12.75">
      <c r="A261" s="65" t="s">
        <v>438</v>
      </c>
      <c r="B261" s="2" t="s">
        <v>314</v>
      </c>
      <c r="C261" s="2" t="s">
        <v>204</v>
      </c>
      <c r="D261" s="2" t="s">
        <v>921</v>
      </c>
      <c r="E261" s="73">
        <v>40794</v>
      </c>
      <c r="F261" s="128"/>
    </row>
    <row r="262" spans="1:6" ht="12.75">
      <c r="A262" s="65" t="s">
        <v>439</v>
      </c>
      <c r="B262" s="2"/>
      <c r="C262" s="2" t="s">
        <v>402</v>
      </c>
      <c r="D262" s="2" t="s">
        <v>922</v>
      </c>
      <c r="E262" s="73"/>
      <c r="F262" s="128"/>
    </row>
    <row r="263" spans="1:6" ht="12.75">
      <c r="A263" s="15" t="s">
        <v>401</v>
      </c>
      <c r="B263" s="2" t="s">
        <v>403</v>
      </c>
      <c r="C263" s="2" t="s">
        <v>402</v>
      </c>
      <c r="D263" s="2" t="s">
        <v>404</v>
      </c>
      <c r="E263" s="73">
        <v>39917</v>
      </c>
      <c r="F263" s="128"/>
    </row>
    <row r="264" spans="1:6" ht="12.75">
      <c r="A264" s="15" t="s">
        <v>400</v>
      </c>
      <c r="B264" s="2" t="s">
        <v>913</v>
      </c>
      <c r="C264" s="2" t="s">
        <v>402</v>
      </c>
      <c r="D264" s="2" t="s">
        <v>1194</v>
      </c>
      <c r="E264" s="73">
        <v>41047</v>
      </c>
      <c r="F264" s="128"/>
    </row>
    <row r="265" spans="1:6" ht="12.75">
      <c r="A265" s="15" t="s">
        <v>412</v>
      </c>
      <c r="B265" s="2" t="s">
        <v>413</v>
      </c>
      <c r="C265" s="2" t="s">
        <v>402</v>
      </c>
      <c r="D265" s="2" t="s">
        <v>414</v>
      </c>
      <c r="E265" s="73">
        <v>39904</v>
      </c>
      <c r="F265" s="128"/>
    </row>
    <row r="266" spans="1:6" ht="12.75">
      <c r="A266" s="163" t="s">
        <v>440</v>
      </c>
      <c r="B266" s="16" t="s">
        <v>923</v>
      </c>
      <c r="C266" s="16" t="s">
        <v>447</v>
      </c>
      <c r="D266" s="2" t="s">
        <v>1136</v>
      </c>
      <c r="E266" s="81">
        <v>40878</v>
      </c>
      <c r="F266" s="2"/>
    </row>
    <row r="267" spans="1:6" ht="12.75">
      <c r="A267" s="163" t="s">
        <v>441</v>
      </c>
      <c r="B267" s="16" t="s">
        <v>924</v>
      </c>
      <c r="C267" s="16" t="s">
        <v>447</v>
      </c>
      <c r="D267" s="2" t="s">
        <v>1283</v>
      </c>
      <c r="E267" s="81">
        <v>41612</v>
      </c>
      <c r="F267" s="2"/>
    </row>
    <row r="268" spans="1:6" ht="12.75">
      <c r="A268" s="65" t="s">
        <v>442</v>
      </c>
      <c r="B268" s="16" t="s">
        <v>925</v>
      </c>
      <c r="C268" s="16" t="s">
        <v>447</v>
      </c>
      <c r="D268" s="2" t="s">
        <v>502</v>
      </c>
      <c r="E268" s="81">
        <v>41022</v>
      </c>
      <c r="F268" s="2"/>
    </row>
    <row r="269" ht="12.75">
      <c r="E269" s="82"/>
    </row>
    <row r="270" spans="1:5" ht="12.75">
      <c r="A270" s="46" t="s">
        <v>1115</v>
      </c>
      <c r="B270" s="47"/>
      <c r="C270" s="101">
        <f>COUNTA(A3:A268)</f>
        <v>266</v>
      </c>
      <c r="E270" s="82"/>
    </row>
    <row r="271" ht="12.75">
      <c r="E271" s="82"/>
    </row>
    <row r="273" spans="1:5" ht="12.75">
      <c r="A273" s="37"/>
      <c r="B273" s="117" t="s">
        <v>911</v>
      </c>
      <c r="C273" s="118"/>
      <c r="E273" s="82"/>
    </row>
    <row r="274" spans="1:5" ht="12.75">
      <c r="A274" s="37"/>
      <c r="B274" s="111" t="s">
        <v>287</v>
      </c>
      <c r="C274" s="92">
        <f>COUNTIF(C3:C268,"F-4A")</f>
        <v>5</v>
      </c>
      <c r="E274" s="82"/>
    </row>
    <row r="275" spans="1:5" ht="12.75">
      <c r="A275" s="37"/>
      <c r="B275" s="112" t="s">
        <v>218</v>
      </c>
      <c r="C275" s="93">
        <f>COUNTIF(C3:C268,"F-4B")</f>
        <v>11</v>
      </c>
      <c r="E275" s="82"/>
    </row>
    <row r="276" spans="1:5" ht="12.75">
      <c r="A276" s="37"/>
      <c r="B276" s="112" t="s">
        <v>125</v>
      </c>
      <c r="C276" s="93">
        <f>COUNTIF(C3:C268,"F-4C")</f>
        <v>45</v>
      </c>
      <c r="E276" s="82"/>
    </row>
    <row r="277" spans="1:5" ht="12.75">
      <c r="A277" s="37"/>
      <c r="B277" s="112" t="s">
        <v>75</v>
      </c>
      <c r="C277" s="93">
        <f>COUNTIF(C3:C268,"F-4D")</f>
        <v>20</v>
      </c>
      <c r="E277" s="82"/>
    </row>
    <row r="278" spans="1:5" ht="12.75">
      <c r="A278" s="37"/>
      <c r="B278" s="112" t="s">
        <v>937</v>
      </c>
      <c r="C278" s="93">
        <f>COUNTIF(C3:C268,"F-4E*")</f>
        <v>40</v>
      </c>
      <c r="E278" s="82"/>
    </row>
    <row r="279" spans="1:5" ht="12.75">
      <c r="A279" s="37"/>
      <c r="B279" s="112" t="s">
        <v>4</v>
      </c>
      <c r="C279" s="93">
        <f>COUNTIF(C3:C268,"F-4F")</f>
        <v>27</v>
      </c>
      <c r="E279" s="82"/>
    </row>
    <row r="280" spans="1:5" ht="12.75">
      <c r="A280" s="37"/>
      <c r="B280" s="112" t="s">
        <v>70</v>
      </c>
      <c r="C280" s="93">
        <f>COUNTIF(C3:C268,"F-4G")</f>
        <v>1</v>
      </c>
      <c r="E280" s="82"/>
    </row>
    <row r="281" spans="1:5" ht="12.75">
      <c r="A281" s="37"/>
      <c r="B281" s="112" t="s">
        <v>132</v>
      </c>
      <c r="C281" s="93">
        <f>COUNTIF(C3:C268,"*F-4J")</f>
        <v>10</v>
      </c>
      <c r="E281" s="82"/>
    </row>
    <row r="282" spans="1:5" ht="12.75">
      <c r="A282" s="37"/>
      <c r="B282" s="112" t="s">
        <v>447</v>
      </c>
      <c r="C282" s="93">
        <f>COUNTIF(C3:C268,"F-4J (UK)")</f>
        <v>3</v>
      </c>
      <c r="E282" s="82"/>
    </row>
    <row r="283" spans="1:5" ht="12.75">
      <c r="A283" s="37"/>
      <c r="B283" s="112" t="s">
        <v>402</v>
      </c>
      <c r="C283" s="93">
        <f>COUNTIF(C3:C268,"F-4K")</f>
        <v>8</v>
      </c>
      <c r="E283" s="82"/>
    </row>
    <row r="284" spans="1:5" ht="12.75">
      <c r="A284" s="37"/>
      <c r="B284" s="112" t="s">
        <v>204</v>
      </c>
      <c r="C284" s="93">
        <f>COUNTIF(C3:C268,"F-4M")</f>
        <v>23</v>
      </c>
      <c r="E284" s="82"/>
    </row>
    <row r="285" spans="1:5" ht="12.75">
      <c r="A285" s="37"/>
      <c r="B285" s="112" t="s">
        <v>220</v>
      </c>
      <c r="C285" s="93">
        <f>COUNTIF(C3:C268,"F-4N")</f>
        <v>13</v>
      </c>
      <c r="E285" s="82"/>
    </row>
    <row r="286" spans="1:7" ht="12.75">
      <c r="A286" s="37"/>
      <c r="B286" s="112" t="s">
        <v>129</v>
      </c>
      <c r="C286" s="93">
        <f>COUNTIF(C3:C268,"F-4S")</f>
        <v>11</v>
      </c>
      <c r="E286" s="82"/>
      <c r="F286" s="7"/>
      <c r="G286" s="7"/>
    </row>
    <row r="287" spans="1:7" ht="12.75">
      <c r="A287" s="37"/>
      <c r="B287" s="112" t="s">
        <v>326</v>
      </c>
      <c r="C287" s="93">
        <f>COUNTIF(C3:C268,"RF-4B")</f>
        <v>7</v>
      </c>
      <c r="E287" s="82"/>
      <c r="F287" s="7"/>
      <c r="G287" s="7"/>
    </row>
    <row r="288" spans="1:7" ht="12.75">
      <c r="A288" s="37"/>
      <c r="B288" s="112" t="s">
        <v>12</v>
      </c>
      <c r="C288" s="93">
        <f>COUNTIF(C3:C268,"RF-4C")</f>
        <v>15</v>
      </c>
      <c r="E288" s="82"/>
      <c r="F288" s="7"/>
      <c r="G288" s="7"/>
    </row>
    <row r="289" spans="1:5" ht="12.75">
      <c r="A289" s="37"/>
      <c r="B289" s="112" t="s">
        <v>900</v>
      </c>
      <c r="C289" s="93">
        <f>COUNTIF(C3:C268,"RF-4E*")</f>
        <v>14</v>
      </c>
      <c r="E289" s="82"/>
    </row>
    <row r="290" spans="1:5" ht="12.75">
      <c r="A290" s="37"/>
      <c r="B290" s="112" t="s">
        <v>517</v>
      </c>
      <c r="C290" s="93">
        <f>COUNTIF(C3:C268,"EF-4D")</f>
        <v>1</v>
      </c>
      <c r="E290" s="82"/>
    </row>
    <row r="291" spans="1:5" ht="12.75">
      <c r="A291" s="37"/>
      <c r="B291" s="112" t="s">
        <v>888</v>
      </c>
      <c r="C291" s="93">
        <f>COUNTIF(C3:C268,"NF-4C")</f>
        <v>1</v>
      </c>
      <c r="E291" s="82"/>
    </row>
    <row r="292" spans="1:5" ht="12.75">
      <c r="A292" s="37"/>
      <c r="B292" s="112" t="s">
        <v>231</v>
      </c>
      <c r="C292" s="93">
        <f>COUNTIF(C3:C268,"NF-4E")</f>
        <v>2</v>
      </c>
      <c r="E292" s="82"/>
    </row>
    <row r="293" spans="1:5" ht="12.75">
      <c r="A293" s="37"/>
      <c r="B293" s="112" t="s">
        <v>209</v>
      </c>
      <c r="C293" s="93">
        <f>COUNTIF(C3:C268,"QF-4N")</f>
        <v>3</v>
      </c>
      <c r="E293" s="82"/>
    </row>
    <row r="294" spans="1:5" ht="12.75">
      <c r="A294" s="37"/>
      <c r="B294" s="112" t="s">
        <v>268</v>
      </c>
      <c r="C294" s="93">
        <f>COUNTIF(C3:C268,"QF-4S")</f>
        <v>2</v>
      </c>
      <c r="E294" s="82"/>
    </row>
    <row r="295" spans="1:5" ht="13.5" thickBot="1">
      <c r="A295" s="37"/>
      <c r="B295" s="195" t="s">
        <v>1241</v>
      </c>
      <c r="C295" s="93">
        <f>COUNTIF(C3:C269,"YF-4*")</f>
        <v>3</v>
      </c>
      <c r="E295" s="82"/>
    </row>
    <row r="296" spans="1:5" ht="13.5" thickBot="1">
      <c r="A296" s="7"/>
      <c r="B296" s="119" t="s">
        <v>1025</v>
      </c>
      <c r="C296" s="120">
        <f>SUM(C274:C295)</f>
        <v>265</v>
      </c>
      <c r="D296" s="7"/>
      <c r="E296" s="83"/>
    </row>
    <row r="297" spans="1:5" ht="12.75">
      <c r="A297" s="7"/>
      <c r="B297" s="7"/>
      <c r="C297" s="7"/>
      <c r="D297" s="7"/>
      <c r="E297" s="83"/>
    </row>
    <row r="298" spans="2:5" ht="12.75">
      <c r="B298" s="37" t="s">
        <v>844</v>
      </c>
      <c r="C298" s="110">
        <v>41790</v>
      </c>
      <c r="D298" s="7"/>
      <c r="E298" s="83"/>
    </row>
    <row r="299" ht="12.75">
      <c r="E299" s="82"/>
    </row>
    <row r="300" ht="12.75">
      <c r="F300" s="71"/>
    </row>
    <row r="301" ht="12.75">
      <c r="F301" s="145"/>
    </row>
    <row r="303" ht="12.75">
      <c r="F303" s="145"/>
    </row>
    <row r="305" ht="12.75">
      <c r="F305" s="145"/>
    </row>
    <row r="306" ht="12.75">
      <c r="F306" s="145"/>
    </row>
    <row r="307" ht="12.75">
      <c r="F307" s="145"/>
    </row>
    <row r="308" spans="1:6" ht="12.75">
      <c r="A308" s="4" t="s">
        <v>559</v>
      </c>
      <c r="B308" s="3" t="s">
        <v>3</v>
      </c>
      <c r="C308" s="2" t="s">
        <v>4</v>
      </c>
      <c r="D308" s="2" t="s">
        <v>537</v>
      </c>
      <c r="E308" s="144">
        <v>37976</v>
      </c>
      <c r="F308" s="118" t="s">
        <v>1286</v>
      </c>
    </row>
    <row r="309" ht="12.75">
      <c r="F309" s="145"/>
    </row>
    <row r="310" ht="12.75">
      <c r="F310" s="145"/>
    </row>
    <row r="311" ht="12.75">
      <c r="F311" s="145"/>
    </row>
    <row r="312" ht="12.75">
      <c r="F312" s="145"/>
    </row>
    <row r="313" ht="12.75">
      <c r="F313" s="145"/>
    </row>
    <row r="314" ht="12.75">
      <c r="F314" s="145"/>
    </row>
    <row r="315" ht="12.75">
      <c r="F315" s="145"/>
    </row>
    <row r="316" ht="12.75">
      <c r="F316" s="145"/>
    </row>
    <row r="317" ht="12.75">
      <c r="F317" s="145"/>
    </row>
    <row r="318" ht="12.75">
      <c r="F318" s="145"/>
    </row>
    <row r="319" ht="12.75">
      <c r="E319" s="82"/>
    </row>
    <row r="320" ht="12.75">
      <c r="E320" s="82"/>
    </row>
    <row r="324" spans="1:10" ht="15">
      <c r="A324" s="213"/>
      <c r="B324" s="213"/>
      <c r="C324" s="213"/>
      <c r="D324" s="213"/>
      <c r="E324" s="213"/>
      <c r="F324" s="213"/>
      <c r="G324" s="213"/>
      <c r="H324" s="213"/>
      <c r="I324" s="171"/>
      <c r="J324" s="172"/>
    </row>
    <row r="325" spans="1:10" ht="15">
      <c r="A325" s="213"/>
      <c r="B325" s="213"/>
      <c r="C325" s="213"/>
      <c r="D325" s="213"/>
      <c r="E325" s="213"/>
      <c r="F325" s="213"/>
      <c r="G325" s="213"/>
      <c r="H325" s="213"/>
      <c r="I325" s="171"/>
      <c r="J325" s="172"/>
    </row>
    <row r="326" spans="1:10" ht="15">
      <c r="A326" s="213"/>
      <c r="B326" s="213"/>
      <c r="C326" s="213"/>
      <c r="D326" s="213"/>
      <c r="E326" s="213"/>
      <c r="F326" s="213"/>
      <c r="G326" s="213"/>
      <c r="H326" s="213"/>
      <c r="I326" s="171"/>
      <c r="J326" s="172"/>
    </row>
    <row r="327" spans="1:10" ht="15">
      <c r="A327" s="213"/>
      <c r="B327" s="213"/>
      <c r="C327" s="213"/>
      <c r="D327" s="213"/>
      <c r="E327" s="213"/>
      <c r="F327" s="213"/>
      <c r="G327" s="213"/>
      <c r="H327" s="213"/>
      <c r="I327" s="171"/>
      <c r="J327" s="172"/>
    </row>
    <row r="328" spans="1:10" ht="12.75">
      <c r="A328" s="171"/>
      <c r="B328" s="213"/>
      <c r="C328" s="213"/>
      <c r="D328" s="213"/>
      <c r="E328" s="213"/>
      <c r="F328" s="213"/>
      <c r="G328" s="213"/>
      <c r="H328" s="213"/>
      <c r="I328" s="213"/>
      <c r="J328" s="213"/>
    </row>
    <row r="329" spans="1:10" ht="12.75">
      <c r="A329" s="171"/>
      <c r="B329" s="213"/>
      <c r="C329" s="213"/>
      <c r="D329" s="213"/>
      <c r="E329" s="213"/>
      <c r="F329" s="213"/>
      <c r="G329" s="213"/>
      <c r="H329" s="213"/>
      <c r="I329" s="213"/>
      <c r="J329" s="213"/>
    </row>
    <row r="330" spans="1:10" ht="12.75">
      <c r="A330" s="171"/>
      <c r="B330" s="213"/>
      <c r="C330" s="213"/>
      <c r="D330" s="213"/>
      <c r="E330" s="213"/>
      <c r="F330" s="213"/>
      <c r="G330" s="213"/>
      <c r="H330" s="213"/>
      <c r="I330" s="213"/>
      <c r="J330" s="213"/>
    </row>
    <row r="331" spans="1:10" ht="15">
      <c r="A331" s="172"/>
      <c r="B331" s="172"/>
      <c r="C331" s="172"/>
      <c r="D331" s="172"/>
      <c r="E331" s="172"/>
      <c r="F331" s="172"/>
      <c r="G331" s="172"/>
      <c r="H331" s="172"/>
      <c r="I331" s="172"/>
      <c r="J331" s="172"/>
    </row>
    <row r="332" ht="15">
      <c r="A332" s="164"/>
    </row>
    <row r="341" ht="12.75">
      <c r="E341" s="82"/>
    </row>
    <row r="342" ht="12.75">
      <c r="E342" s="82"/>
    </row>
    <row r="343" ht="12.75">
      <c r="E343" s="82"/>
    </row>
    <row r="344" ht="12.75">
      <c r="E344" s="82"/>
    </row>
    <row r="345" ht="12.75">
      <c r="E345" s="82"/>
    </row>
    <row r="346" ht="12.75">
      <c r="E346" s="82"/>
    </row>
    <row r="347" ht="12.75">
      <c r="E347" s="82"/>
    </row>
    <row r="348" ht="12.75">
      <c r="E348" s="82"/>
    </row>
    <row r="349" ht="12.75">
      <c r="E349" s="82"/>
    </row>
    <row r="350" ht="12.75">
      <c r="E350" s="82"/>
    </row>
    <row r="351" ht="12.75">
      <c r="E351" s="82"/>
    </row>
    <row r="352" ht="12.75">
      <c r="E352" s="82"/>
    </row>
    <row r="353" ht="12.75">
      <c r="E353" s="82"/>
    </row>
    <row r="354" ht="12.75">
      <c r="E354" s="82"/>
    </row>
    <row r="355" ht="12.75">
      <c r="E355" s="82"/>
    </row>
    <row r="356" ht="12.75">
      <c r="E356" s="82"/>
    </row>
    <row r="357" ht="12.75">
      <c r="E357" s="82"/>
    </row>
    <row r="358" ht="12.75">
      <c r="E358" s="82"/>
    </row>
    <row r="359" ht="12.75">
      <c r="E359" s="82"/>
    </row>
    <row r="360" ht="12.75">
      <c r="E360" s="82"/>
    </row>
    <row r="361" ht="12.75">
      <c r="E361" s="82"/>
    </row>
    <row r="362" ht="12.75">
      <c r="E362" s="82"/>
    </row>
    <row r="363" ht="12.75">
      <c r="E363" s="82"/>
    </row>
    <row r="364" ht="12.75">
      <c r="E364" s="82"/>
    </row>
    <row r="365" ht="12.75">
      <c r="E365" s="82"/>
    </row>
    <row r="366" ht="12.75">
      <c r="E366" s="82"/>
    </row>
    <row r="367" ht="12.75">
      <c r="E367" s="82"/>
    </row>
    <row r="368" ht="12.75">
      <c r="E368" s="82"/>
    </row>
    <row r="369" ht="12.75">
      <c r="E369" s="82"/>
    </row>
    <row r="370" ht="12.75">
      <c r="E370" s="82"/>
    </row>
    <row r="371" ht="12.75">
      <c r="E371" s="82"/>
    </row>
    <row r="372" ht="12.75">
      <c r="E372" s="82"/>
    </row>
    <row r="373" ht="12.75">
      <c r="E373" s="82"/>
    </row>
    <row r="374" ht="12.75">
      <c r="E374" s="82"/>
    </row>
    <row r="375" ht="12.75">
      <c r="E375" s="82"/>
    </row>
    <row r="376" ht="12.75">
      <c r="E376" s="82"/>
    </row>
    <row r="377" ht="12.75">
      <c r="E377" s="82"/>
    </row>
    <row r="378" ht="12.75">
      <c r="E378" s="82"/>
    </row>
    <row r="379" ht="12.75">
      <c r="E379" s="82"/>
    </row>
    <row r="380" ht="12.75">
      <c r="E380" s="82"/>
    </row>
    <row r="381" ht="12.75">
      <c r="E381" s="82"/>
    </row>
    <row r="382" ht="12.75">
      <c r="E382" s="82"/>
    </row>
    <row r="383" ht="12.75">
      <c r="E383" s="82"/>
    </row>
    <row r="384" ht="12.75">
      <c r="E384" s="82"/>
    </row>
    <row r="385" ht="12.75">
      <c r="E385" s="82"/>
    </row>
    <row r="386" ht="12.75">
      <c r="E386" s="82"/>
    </row>
    <row r="387" ht="12.75">
      <c r="E387" s="82"/>
    </row>
    <row r="388" ht="12.75">
      <c r="E388" s="82"/>
    </row>
    <row r="389" ht="12.75">
      <c r="E389" s="82"/>
    </row>
    <row r="390" ht="12.75">
      <c r="E390" s="82"/>
    </row>
    <row r="391" ht="12.75">
      <c r="E391" s="82"/>
    </row>
    <row r="392" ht="12.75">
      <c r="E392" s="82"/>
    </row>
    <row r="393" ht="12.75">
      <c r="E393" s="82"/>
    </row>
    <row r="394" ht="12.75">
      <c r="E394" s="82"/>
    </row>
    <row r="395" ht="12.75">
      <c r="E395" s="82"/>
    </row>
    <row r="396" ht="12.75">
      <c r="E396" s="82"/>
    </row>
    <row r="397" ht="12.75">
      <c r="E397" s="82"/>
    </row>
    <row r="398" ht="12.75">
      <c r="E398" s="82"/>
    </row>
    <row r="399" ht="12.75">
      <c r="E399" s="82"/>
    </row>
    <row r="400" ht="12.75">
      <c r="E400" s="82"/>
    </row>
    <row r="401" ht="12.75">
      <c r="E401" s="82"/>
    </row>
    <row r="402" ht="12.75">
      <c r="E402" s="82"/>
    </row>
    <row r="403" ht="12.75">
      <c r="E403" s="82"/>
    </row>
    <row r="404" ht="12.75">
      <c r="E404" s="82"/>
    </row>
    <row r="405" ht="12.75">
      <c r="E405" s="82"/>
    </row>
    <row r="406" ht="12.75">
      <c r="E406" s="82"/>
    </row>
    <row r="407" ht="12.75">
      <c r="E407" s="82"/>
    </row>
    <row r="408" ht="12.75">
      <c r="E408" s="82"/>
    </row>
    <row r="409" ht="12.75">
      <c r="E409" s="82"/>
    </row>
    <row r="410" ht="12.75">
      <c r="E410" s="82"/>
    </row>
    <row r="411" ht="12.75">
      <c r="E411" s="82"/>
    </row>
    <row r="412" ht="12.75">
      <c r="E412" s="82"/>
    </row>
    <row r="413" ht="12.75">
      <c r="E413" s="82"/>
    </row>
    <row r="414" ht="12.75">
      <c r="E414" s="82"/>
    </row>
    <row r="415" ht="12.75">
      <c r="E415" s="82"/>
    </row>
    <row r="416" ht="12.75">
      <c r="E416" s="82"/>
    </row>
    <row r="417" ht="12.75">
      <c r="E417" s="82"/>
    </row>
    <row r="418" ht="12.75">
      <c r="E418" s="82"/>
    </row>
    <row r="419" ht="12.75">
      <c r="E419" s="82"/>
    </row>
    <row r="420" ht="12.75">
      <c r="E420" s="82"/>
    </row>
    <row r="421" ht="12.75">
      <c r="E421" s="82"/>
    </row>
    <row r="422" ht="12.75">
      <c r="E422" s="82"/>
    </row>
    <row r="423" ht="12.75">
      <c r="E423" s="82"/>
    </row>
    <row r="424" ht="12.75">
      <c r="E424" s="82"/>
    </row>
    <row r="425" ht="12.75">
      <c r="E425" s="82"/>
    </row>
    <row r="426" ht="12.75">
      <c r="E426" s="82"/>
    </row>
    <row r="427" ht="12.75">
      <c r="E427" s="82"/>
    </row>
    <row r="428" ht="12.75">
      <c r="E428" s="82"/>
    </row>
    <row r="429" ht="12.75">
      <c r="E429" s="82"/>
    </row>
    <row r="430" ht="12.75">
      <c r="E430" s="82"/>
    </row>
    <row r="431" ht="12.75">
      <c r="E431" s="82"/>
    </row>
    <row r="432" ht="12.75">
      <c r="E432" s="82"/>
    </row>
    <row r="433" ht="12.75">
      <c r="E433" s="82"/>
    </row>
    <row r="434" ht="12.75">
      <c r="E434" s="82"/>
    </row>
    <row r="435" ht="12.75">
      <c r="E435" s="82"/>
    </row>
    <row r="436" ht="12.75">
      <c r="E436" s="82"/>
    </row>
    <row r="437" ht="12.75">
      <c r="E437" s="82"/>
    </row>
    <row r="438" ht="12.75">
      <c r="E438" s="82"/>
    </row>
    <row r="439" ht="12.75">
      <c r="E439" s="82"/>
    </row>
    <row r="440" ht="12.75">
      <c r="E440" s="82"/>
    </row>
    <row r="441" ht="12.75">
      <c r="E441" s="82"/>
    </row>
    <row r="442" ht="12.75">
      <c r="E442" s="82"/>
    </row>
    <row r="443" ht="12.75">
      <c r="E443" s="82"/>
    </row>
    <row r="444" ht="12.75">
      <c r="E444" s="82"/>
    </row>
    <row r="445" ht="12.75">
      <c r="E445" s="82"/>
    </row>
    <row r="446" ht="12.75">
      <c r="E446" s="82"/>
    </row>
    <row r="447" ht="12.75">
      <c r="E447" s="82"/>
    </row>
    <row r="448" ht="12.75">
      <c r="E448" s="82"/>
    </row>
    <row r="449" ht="12.75">
      <c r="E449" s="82"/>
    </row>
    <row r="450" ht="12.75">
      <c r="E450" s="82"/>
    </row>
    <row r="451" ht="12.75">
      <c r="E451" s="82"/>
    </row>
    <row r="452" ht="12.75">
      <c r="E452" s="82"/>
    </row>
    <row r="453" ht="12.75">
      <c r="E453" s="82"/>
    </row>
    <row r="454" ht="12.75">
      <c r="E454" s="82"/>
    </row>
    <row r="455" ht="12.75">
      <c r="E455" s="82"/>
    </row>
    <row r="456" ht="12.75">
      <c r="E456" s="82"/>
    </row>
    <row r="457" ht="12.75">
      <c r="E457" s="82"/>
    </row>
    <row r="458" ht="12.75">
      <c r="E458" s="82"/>
    </row>
    <row r="459" ht="12.75">
      <c r="E459" s="82"/>
    </row>
    <row r="460" ht="12.75">
      <c r="E460" s="82"/>
    </row>
    <row r="461" ht="12.75">
      <c r="E461" s="82"/>
    </row>
    <row r="462" ht="12.75">
      <c r="E462" s="82"/>
    </row>
    <row r="463" ht="12.75">
      <c r="E463" s="82"/>
    </row>
    <row r="464" ht="12.75">
      <c r="E464" s="82"/>
    </row>
    <row r="465" ht="12.75">
      <c r="E465" s="82"/>
    </row>
    <row r="466" ht="12.75">
      <c r="E466" s="82"/>
    </row>
    <row r="467" ht="12.75">
      <c r="E467" s="82"/>
    </row>
    <row r="468" ht="12.75">
      <c r="E468" s="82"/>
    </row>
    <row r="469" ht="12.75">
      <c r="E469" s="82"/>
    </row>
    <row r="470" ht="12.75">
      <c r="E470" s="82"/>
    </row>
    <row r="471" ht="12.75">
      <c r="E471" s="82"/>
    </row>
    <row r="472" ht="12.75">
      <c r="E472" s="82"/>
    </row>
    <row r="473" ht="12.75">
      <c r="E473" s="82"/>
    </row>
    <row r="474" ht="12.75">
      <c r="E474" s="82"/>
    </row>
    <row r="475" ht="12.75">
      <c r="E475" s="82"/>
    </row>
    <row r="476" ht="12.75">
      <c r="E476" s="82"/>
    </row>
    <row r="477" ht="12.75">
      <c r="E477" s="82"/>
    </row>
    <row r="478" ht="12.75">
      <c r="E478" s="82"/>
    </row>
    <row r="479" ht="12.75">
      <c r="E479" s="82"/>
    </row>
    <row r="480" ht="12.75">
      <c r="E480" s="82"/>
    </row>
    <row r="481" ht="12.75">
      <c r="E481" s="82"/>
    </row>
    <row r="482" ht="12.75">
      <c r="E482" s="82"/>
    </row>
    <row r="483" ht="12.75">
      <c r="E483" s="82"/>
    </row>
    <row r="484" ht="12.75">
      <c r="E484" s="82"/>
    </row>
    <row r="485" ht="12.75">
      <c r="E485" s="82"/>
    </row>
    <row r="486" ht="12.75">
      <c r="E486" s="82"/>
    </row>
    <row r="487" ht="12.75">
      <c r="E487" s="82"/>
    </row>
    <row r="488" ht="12.75">
      <c r="E488" s="82"/>
    </row>
    <row r="489" ht="12.75">
      <c r="E489" s="82"/>
    </row>
    <row r="490" ht="12.75">
      <c r="E490" s="82"/>
    </row>
    <row r="491" ht="12.75">
      <c r="E491" s="82"/>
    </row>
    <row r="492" ht="12.75">
      <c r="E492" s="82"/>
    </row>
    <row r="493" ht="12.75">
      <c r="E493" s="82"/>
    </row>
    <row r="494" ht="12.75">
      <c r="E494" s="82"/>
    </row>
    <row r="495" ht="12.75">
      <c r="E495" s="82"/>
    </row>
    <row r="496" ht="12.75">
      <c r="E496" s="82"/>
    </row>
    <row r="497" ht="12.75">
      <c r="E497" s="82"/>
    </row>
    <row r="498" ht="12.75">
      <c r="E498" s="82"/>
    </row>
    <row r="499" ht="12.75">
      <c r="E499" s="82"/>
    </row>
    <row r="500" ht="12.75">
      <c r="E500" s="82"/>
    </row>
    <row r="501" ht="12.75">
      <c r="E501" s="82"/>
    </row>
    <row r="502" ht="12.75">
      <c r="E502" s="82"/>
    </row>
    <row r="503" ht="12.75">
      <c r="E503" s="82"/>
    </row>
    <row r="504" ht="12.75">
      <c r="E504" s="82"/>
    </row>
    <row r="505" ht="12.75">
      <c r="E505" s="82"/>
    </row>
    <row r="506" ht="12.75">
      <c r="E506" s="82"/>
    </row>
    <row r="507" ht="12.75">
      <c r="E507" s="82"/>
    </row>
    <row r="508" ht="12.75">
      <c r="E508" s="82"/>
    </row>
    <row r="509" ht="12.75">
      <c r="E509" s="82"/>
    </row>
    <row r="510" ht="12.75">
      <c r="E510" s="82"/>
    </row>
    <row r="511" ht="12.75">
      <c r="E511" s="82"/>
    </row>
    <row r="512" ht="12.75">
      <c r="E512" s="82"/>
    </row>
    <row r="513" ht="12.75">
      <c r="E513" s="82"/>
    </row>
    <row r="514" ht="12.75">
      <c r="E514" s="82"/>
    </row>
  </sheetData>
  <sheetProtection/>
  <mergeCells count="28">
    <mergeCell ref="B330:C330"/>
    <mergeCell ref="D330:E330"/>
    <mergeCell ref="F330:G330"/>
    <mergeCell ref="H330:J330"/>
    <mergeCell ref="B328:C328"/>
    <mergeCell ref="D328:E328"/>
    <mergeCell ref="F328:G328"/>
    <mergeCell ref="H328:J328"/>
    <mergeCell ref="B329:C329"/>
    <mergeCell ref="D329:E329"/>
    <mergeCell ref="F329:G329"/>
    <mergeCell ref="H329:J329"/>
    <mergeCell ref="A326:B326"/>
    <mergeCell ref="C326:D326"/>
    <mergeCell ref="E326:F326"/>
    <mergeCell ref="G326:H326"/>
    <mergeCell ref="A327:B327"/>
    <mergeCell ref="C327:D327"/>
    <mergeCell ref="E327:F327"/>
    <mergeCell ref="G327:H327"/>
    <mergeCell ref="A324:B324"/>
    <mergeCell ref="C324:D324"/>
    <mergeCell ref="E324:F324"/>
    <mergeCell ref="G324:H324"/>
    <mergeCell ref="A325:B325"/>
    <mergeCell ref="C325:D325"/>
    <mergeCell ref="E325:F325"/>
    <mergeCell ref="G325:H325"/>
  </mergeCells>
  <conditionalFormatting sqref="A50">
    <cfRule type="duplicateValues" priority="68" dxfId="0" stopIfTrue="1">
      <formula>AND(COUNTIF($A$50:$A$50,A50)&gt;1,NOT(ISBLANK(A50)))</formula>
    </cfRule>
  </conditionalFormatting>
  <conditionalFormatting sqref="A227:A228">
    <cfRule type="duplicateValues" priority="67" dxfId="0" stopIfTrue="1">
      <formula>AND(COUNTIF($A$227:$A$228,A227)&gt;1,NOT(ISBLANK(A227)))</formula>
    </cfRule>
  </conditionalFormatting>
  <conditionalFormatting sqref="A229">
    <cfRule type="duplicateValues" priority="66" dxfId="0" stopIfTrue="1">
      <formula>AND(COUNTIF($A$229:$A$229,A229)&gt;1,NOT(ISBLANK(A229)))</formula>
    </cfRule>
  </conditionalFormatting>
  <conditionalFormatting sqref="A231">
    <cfRule type="duplicateValues" priority="64" dxfId="0" stopIfTrue="1">
      <formula>AND(COUNTIF($A$231:$A$231,A231)&gt;1,NOT(ISBLANK(A231)))</formula>
    </cfRule>
  </conditionalFormatting>
  <conditionalFormatting sqref="A241:A243 A230">
    <cfRule type="duplicateValues" priority="249" dxfId="0" stopIfTrue="1">
      <formula>AND(COUNTIF($A$241:$A$243,A230)+COUNTIF($A$230:$A$230,A230)&gt;1,NOT(ISBLANK(A230)))</formula>
    </cfRule>
  </conditionalFormatting>
  <conditionalFormatting sqref="A268 A83:A85 A96:A99 A4:A6 A56:A80 A108:A176 A101:A106 A87:A88 A90:A94 A8:A54 A178:A243">
    <cfRule type="duplicateValues" priority="257" dxfId="0" stopIfTrue="1">
      <formula>AND(COUNTIF($A$268:$A$268,A4)+COUNTIF($A$83:$A$85,A4)+COUNTIF($A$96:$A$99,A4)+COUNTIF($A$4:$A$6,A4)+COUNTIF($A$56:$A$80,A4)+COUNTIF($A$108:$A$176,A4)+COUNTIF($A$101:$A$106,A4)+COUNTIF($A$87:$A$88,A4)+COUNTIF($A$90:$A$94,A4)+COUNTIF($A$8:$A$54,A4)+COUNTIF($A$178:$A$243,A4)&gt;1,NOT(ISBLANK(A4)))</formula>
    </cfRule>
    <cfRule type="duplicateValues" priority="258" dxfId="0" stopIfTrue="1">
      <formula>AND(COUNTIF($A$268:$A$268,A4)+COUNTIF($A$83:$A$85,A4)+COUNTIF($A$96:$A$99,A4)+COUNTIF($A$4:$A$6,A4)+COUNTIF($A$56:$A$80,A4)+COUNTIF($A$108:$A$176,A4)+COUNTIF($A$101:$A$106,A4)+COUNTIF($A$87:$A$88,A4)+COUNTIF($A$90:$A$94,A4)+COUNTIF($A$8:$A$54,A4)+COUNTIF($A$178:$A$243,A4)&gt;1,NOT(ISBLANK(A4)))</formula>
    </cfRule>
  </conditionalFormatting>
  <conditionalFormatting sqref="A232">
    <cfRule type="expression" priority="261" dxfId="53" stopIfTrue="1">
      <formula>AND(COUNTIF(#REF!,A232)+COUNTIF(#REF!,A232)+COUNTIF($A$174:$A$420,A232)&gt;1,NOT(ISBLANK(A232)))</formula>
    </cfRule>
  </conditionalFormatting>
  <conditionalFormatting sqref="A233">
    <cfRule type="expression" priority="262" dxfId="53" stopIfTrue="1">
      <formula>AND(COUNTIF(#REF!,A233)+COUNTIF(#REF!,A233)+COUNTIF($A$173:$A$419,A233)&gt;1,NOT(ISBLANK(A233)))</formula>
    </cfRule>
  </conditionalFormatting>
  <conditionalFormatting sqref="A234">
    <cfRule type="expression" priority="263" dxfId="53" stopIfTrue="1">
      <formula>AND(COUNTIF(#REF!,A234)+COUNTIF(#REF!,A234)+COUNTIF($A$171:$A$418,A234)&gt;1,NOT(ISBLANK(A234)))</formula>
    </cfRule>
  </conditionalFormatting>
  <conditionalFormatting sqref="A240">
    <cfRule type="expression" priority="269" dxfId="53" stopIfTrue="1">
      <formula>AND(COUNTIF(#REF!,A240)+COUNTIF(#REF!,A240)+COUNTIF($A$167:$A$412,A240)&gt;1,NOT(ISBLANK(A240)))</formula>
    </cfRule>
  </conditionalFormatting>
  <conditionalFormatting sqref="A261">
    <cfRule type="duplicateValues" priority="44" dxfId="0" stopIfTrue="1">
      <formula>AND(COUNTIF($A$261:$A$261,A261)&gt;1,NOT(ISBLANK(A261)))</formula>
    </cfRule>
  </conditionalFormatting>
  <conditionalFormatting sqref="A262">
    <cfRule type="duplicateValues" priority="41" dxfId="0" stopIfTrue="1">
      <formula>AND(COUNTIF($A$262:$A$262,A262)&gt;1,NOT(ISBLANK(A262)))</formula>
    </cfRule>
  </conditionalFormatting>
  <conditionalFormatting sqref="A263">
    <cfRule type="duplicateValues" priority="38" dxfId="0" stopIfTrue="1">
      <formula>AND(COUNTIF($A$263:$A$263,A263)&gt;1,NOT(ISBLANK(A263)))</formula>
    </cfRule>
  </conditionalFormatting>
  <conditionalFormatting sqref="A264">
    <cfRule type="duplicateValues" priority="35" dxfId="0" stopIfTrue="1">
      <formula>AND(COUNTIF($A$264:$A$264,A264)&gt;1,NOT(ISBLANK(A264)))</formula>
    </cfRule>
  </conditionalFormatting>
  <conditionalFormatting sqref="A265">
    <cfRule type="duplicateValues" priority="32" dxfId="0" stopIfTrue="1">
      <formula>AND(COUNTIF($A$265:$A$265,A265)&gt;1,NOT(ISBLANK(A265)))</formula>
    </cfRule>
  </conditionalFormatting>
  <conditionalFormatting sqref="A82">
    <cfRule type="duplicateValues" priority="29" dxfId="0" stopIfTrue="1">
      <formula>AND(COUNTIF($A$82:$A$82,A82)&gt;1,NOT(ISBLANK(A82)))</formula>
    </cfRule>
  </conditionalFormatting>
  <conditionalFormatting sqref="A95">
    <cfRule type="duplicateValues" priority="26" dxfId="0" stopIfTrue="1">
      <formula>AND(COUNTIF($A$95:$A$95,A95)&gt;1,NOT(ISBLANK(A95)))</formula>
    </cfRule>
  </conditionalFormatting>
  <conditionalFormatting sqref="A81">
    <cfRule type="duplicateValues" priority="24" dxfId="0" stopIfTrue="1">
      <formula>AND(COUNTIF($A$81:$A$81,A81)&gt;1,NOT(ISBLANK(A81)))</formula>
    </cfRule>
    <cfRule type="duplicateValues" priority="25" dxfId="0" stopIfTrue="1">
      <formula>AND(COUNTIF($A$81:$A$81,A81)&gt;1,NOT(ISBLANK(A81)))</formula>
    </cfRule>
  </conditionalFormatting>
  <conditionalFormatting sqref="A107">
    <cfRule type="duplicateValues" priority="19" dxfId="0" stopIfTrue="1">
      <formula>AND(COUNTIF($A$107:$A$107,A107)&gt;1,NOT(ISBLANK(A107)))</formula>
    </cfRule>
  </conditionalFormatting>
  <conditionalFormatting sqref="A55">
    <cfRule type="duplicateValues" priority="16" dxfId="0" stopIfTrue="1">
      <formula>AND(COUNTIF($A$55:$A$55,A55)&gt;1,NOT(ISBLANK(A55)))</formula>
    </cfRule>
  </conditionalFormatting>
  <conditionalFormatting sqref="A239">
    <cfRule type="expression" priority="299" dxfId="53" stopIfTrue="1">
      <formula>AND(COUNTIF(#REF!,A239)+COUNTIF(#REF!,A239)+COUNTIF($A$169:$A$413,A239)&gt;1,NOT(ISBLANK(A239)))</formula>
    </cfRule>
  </conditionalFormatting>
  <conditionalFormatting sqref="A235">
    <cfRule type="expression" priority="331" dxfId="53" stopIfTrue="1">
      <formula>AND(COUNTIF(#REF!,A235)+COUNTIF(#REF!,A235)+COUNTIF($A$170:$A$417,A235)&gt;1,NOT(ISBLANK(A235)))</formula>
    </cfRule>
  </conditionalFormatting>
  <conditionalFormatting sqref="A236">
    <cfRule type="expression" priority="332" dxfId="53" stopIfTrue="1">
      <formula>AND(COUNTIF(#REF!,A236)+COUNTIF(#REF!,A236)+COUNTIF($A$170:$A$416,A236)&gt;1,NOT(ISBLANK(A236)))</formula>
    </cfRule>
  </conditionalFormatting>
  <conditionalFormatting sqref="A237">
    <cfRule type="expression" priority="333" dxfId="53" stopIfTrue="1">
      <formula>AND(COUNTIF(#REF!,A237)+COUNTIF(#REF!,A237)+COUNTIF($A$170:$A$415,A237)&gt;1,NOT(ISBLANK(A237)))</formula>
    </cfRule>
  </conditionalFormatting>
  <conditionalFormatting sqref="A238">
    <cfRule type="expression" priority="334" dxfId="53" stopIfTrue="1">
      <formula>AND(COUNTIF(#REF!,A238)+COUNTIF(#REF!,A238)+COUNTIF($A$170:$A$414,A238)&gt;1,NOT(ISBLANK(A238)))</formula>
    </cfRule>
  </conditionalFormatting>
  <conditionalFormatting sqref="A100">
    <cfRule type="duplicateValues" priority="13" dxfId="0" stopIfTrue="1">
      <formula>AND(COUNTIF($A$100:$A$100,A100)&gt;1,NOT(ISBLANK(A100)))</formula>
    </cfRule>
  </conditionalFormatting>
  <conditionalFormatting sqref="A100">
    <cfRule type="duplicateValues" priority="14" dxfId="0" stopIfTrue="1">
      <formula>AND(COUNTIF($A$100:$A$100,A100)&gt;1,NOT(ISBLANK(A100)))</formula>
    </cfRule>
  </conditionalFormatting>
  <conditionalFormatting sqref="A100">
    <cfRule type="duplicateValues" priority="15" dxfId="0" stopIfTrue="1">
      <formula>AND(COUNTIF($A$100:$A$100,A100)&gt;1,NOT(ISBLANK(A100)))</formula>
    </cfRule>
  </conditionalFormatting>
  <conditionalFormatting sqref="A86">
    <cfRule type="duplicateValues" priority="10" dxfId="0" stopIfTrue="1">
      <formula>AND(COUNTIF($A$86:$A$86,A86)&gt;1,NOT(ISBLANK(A86)))</formula>
    </cfRule>
  </conditionalFormatting>
  <conditionalFormatting sqref="A86">
    <cfRule type="duplicateValues" priority="11" dxfId="0" stopIfTrue="1">
      <formula>AND(COUNTIF($A$86:$A$86,A86)&gt;1,NOT(ISBLANK(A86)))</formula>
    </cfRule>
  </conditionalFormatting>
  <conditionalFormatting sqref="A86">
    <cfRule type="duplicateValues" priority="12" dxfId="0" stopIfTrue="1">
      <formula>AND(COUNTIF($A$86:$A$86,A86)&gt;1,NOT(ISBLANK(A86)))</formula>
    </cfRule>
  </conditionalFormatting>
  <conditionalFormatting sqref="A308">
    <cfRule type="duplicateValues" priority="7" dxfId="0" stopIfTrue="1">
      <formula>AND(COUNTIF($A$308:$A$308,A308)&gt;1,NOT(ISBLANK(A308)))</formula>
    </cfRule>
  </conditionalFormatting>
  <conditionalFormatting sqref="A308">
    <cfRule type="duplicateValues" priority="8" dxfId="0" stopIfTrue="1">
      <formula>AND(COUNTIF($A$308:$A$308,A308)&gt;1,NOT(ISBLANK(A308)))</formula>
    </cfRule>
  </conditionalFormatting>
  <conditionalFormatting sqref="A308">
    <cfRule type="duplicateValues" priority="9" dxfId="0" stopIfTrue="1">
      <formula>AND(COUNTIF($A$308:$A$308,A308)&gt;1,NOT(ISBLANK(A308)))</formula>
    </cfRule>
  </conditionalFormatting>
  <conditionalFormatting sqref="A89">
    <cfRule type="duplicateValues" priority="4" dxfId="0" stopIfTrue="1">
      <formula>AND(COUNTIF($A$89:$A$89,A89)&gt;1,NOT(ISBLANK(A89)))</formula>
    </cfRule>
  </conditionalFormatting>
  <conditionalFormatting sqref="A89">
    <cfRule type="duplicateValues" priority="5" dxfId="0" stopIfTrue="1">
      <formula>AND(COUNTIF($A$89:$A$89,A89)&gt;1,NOT(ISBLANK(A89)))</formula>
    </cfRule>
  </conditionalFormatting>
  <conditionalFormatting sqref="A89">
    <cfRule type="duplicateValues" priority="6" dxfId="0" stopIfTrue="1">
      <formula>AND(COUNTIF($A$89:$A$89,A89)&gt;1,NOT(ISBLANK(A89)))</formula>
    </cfRule>
  </conditionalFormatting>
  <conditionalFormatting sqref="A177">
    <cfRule type="duplicateValues" priority="1" dxfId="0" stopIfTrue="1">
      <formula>AND(COUNTIF($A$177:$A$177,A177)&gt;1,NOT(ISBLANK(A177)))</formula>
    </cfRule>
  </conditionalFormatting>
  <conditionalFormatting sqref="A177">
    <cfRule type="duplicateValues" priority="2" dxfId="0" stopIfTrue="1">
      <formula>AND(COUNTIF($A$177:$A$177,A177)&gt;1,NOT(ISBLANK(A177)))</formula>
    </cfRule>
  </conditionalFormatting>
  <conditionalFormatting sqref="A177">
    <cfRule type="duplicateValues" priority="3" dxfId="0" stopIfTrue="1">
      <formula>AND(COUNTIF($A$177:$A$177,A177)&gt;1,NOT(ISBLANK(A177)))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2.140625" style="0" customWidth="1"/>
    <col min="2" max="2" width="25.00390625" style="0" customWidth="1"/>
    <col min="3" max="3" width="11.140625" style="0" customWidth="1"/>
    <col min="4" max="4" width="12.421875" style="0" customWidth="1"/>
    <col min="5" max="6" width="12.7109375" style="0" customWidth="1"/>
    <col min="7" max="7" width="58.8515625" style="0" customWidth="1"/>
  </cols>
  <sheetData>
    <row r="1" ht="20.25">
      <c r="A1" s="183" t="s">
        <v>130</v>
      </c>
    </row>
    <row r="3" spans="1:7" ht="12.75">
      <c r="A3" s="1" t="s">
        <v>69</v>
      </c>
      <c r="B3" s="1" t="s">
        <v>351</v>
      </c>
      <c r="C3" s="1" t="s">
        <v>61</v>
      </c>
      <c r="D3" s="1" t="s">
        <v>62</v>
      </c>
      <c r="E3" s="1" t="s">
        <v>63</v>
      </c>
      <c r="F3" s="1" t="s">
        <v>1133</v>
      </c>
      <c r="G3" s="124" t="s">
        <v>145</v>
      </c>
    </row>
    <row r="4" spans="1:7" ht="12.75">
      <c r="A4" s="5">
        <v>153881</v>
      </c>
      <c r="B4" s="16" t="s">
        <v>128</v>
      </c>
      <c r="C4" s="16" t="s">
        <v>129</v>
      </c>
      <c r="D4" s="16" t="s">
        <v>130</v>
      </c>
      <c r="E4" s="73">
        <v>39729</v>
      </c>
      <c r="F4" s="73"/>
      <c r="G4" s="2"/>
    </row>
    <row r="5" spans="1:7" ht="12.75">
      <c r="A5" s="5">
        <v>153903</v>
      </c>
      <c r="B5" s="16" t="s">
        <v>131</v>
      </c>
      <c r="C5" s="16" t="s">
        <v>129</v>
      </c>
      <c r="D5" s="16" t="s">
        <v>130</v>
      </c>
      <c r="E5" s="73">
        <v>39729</v>
      </c>
      <c r="F5" s="73"/>
      <c r="G5" s="2"/>
    </row>
    <row r="6" spans="1:7" ht="12.75">
      <c r="A6" s="5">
        <v>155504</v>
      </c>
      <c r="B6" s="16" t="s">
        <v>128</v>
      </c>
      <c r="C6" s="16" t="s">
        <v>129</v>
      </c>
      <c r="D6" s="16" t="s">
        <v>130</v>
      </c>
      <c r="E6" s="73">
        <v>39729</v>
      </c>
      <c r="F6" s="73"/>
      <c r="G6" s="2"/>
    </row>
    <row r="7" spans="1:7" ht="12.75">
      <c r="A7" s="5">
        <v>155539</v>
      </c>
      <c r="B7" s="178" t="s">
        <v>1221</v>
      </c>
      <c r="C7" s="16" t="s">
        <v>129</v>
      </c>
      <c r="D7" s="2" t="s">
        <v>130</v>
      </c>
      <c r="E7" s="73">
        <v>40827</v>
      </c>
      <c r="F7" s="73"/>
      <c r="G7" s="16" t="s">
        <v>195</v>
      </c>
    </row>
    <row r="8" spans="1:7" ht="12.75">
      <c r="A8" s="4">
        <v>155566</v>
      </c>
      <c r="B8" s="16" t="s">
        <v>131</v>
      </c>
      <c r="C8" s="16" t="s">
        <v>129</v>
      </c>
      <c r="D8" s="16" t="s">
        <v>130</v>
      </c>
      <c r="E8" s="81">
        <v>39729</v>
      </c>
      <c r="F8" s="81"/>
      <c r="G8" s="2"/>
    </row>
    <row r="9" spans="1:7" ht="12.75">
      <c r="A9" s="4">
        <v>155805</v>
      </c>
      <c r="B9" s="26" t="s">
        <v>131</v>
      </c>
      <c r="C9" s="26" t="s">
        <v>129</v>
      </c>
      <c r="D9" s="16" t="s">
        <v>130</v>
      </c>
      <c r="E9" s="81">
        <v>39729</v>
      </c>
      <c r="F9" s="81"/>
      <c r="G9" s="2"/>
    </row>
    <row r="10" spans="1:7" ht="12.75">
      <c r="A10" s="4">
        <v>155830</v>
      </c>
      <c r="B10" s="16" t="s">
        <v>131</v>
      </c>
      <c r="C10" s="16" t="s">
        <v>129</v>
      </c>
      <c r="D10" s="16" t="s">
        <v>130</v>
      </c>
      <c r="E10" s="81">
        <v>39729</v>
      </c>
      <c r="F10" s="81"/>
      <c r="G10" s="2"/>
    </row>
    <row r="11" spans="1:7" ht="12.75">
      <c r="A11" s="4">
        <v>157264</v>
      </c>
      <c r="B11" s="16" t="s">
        <v>128</v>
      </c>
      <c r="C11" s="16" t="s">
        <v>129</v>
      </c>
      <c r="D11" s="16" t="s">
        <v>130</v>
      </c>
      <c r="E11" s="81">
        <v>39729</v>
      </c>
      <c r="F11" s="192"/>
      <c r="G11" s="2"/>
    </row>
    <row r="12" spans="1:7" ht="12.75">
      <c r="A12" s="4">
        <v>157286</v>
      </c>
      <c r="B12" s="16" t="s">
        <v>131</v>
      </c>
      <c r="C12" s="16" t="s">
        <v>129</v>
      </c>
      <c r="D12" s="16" t="s">
        <v>130</v>
      </c>
      <c r="E12" s="81">
        <v>39729</v>
      </c>
      <c r="F12" s="192"/>
      <c r="G12" s="2"/>
    </row>
    <row r="13" spans="1:7" ht="12.75">
      <c r="A13" s="4">
        <v>158363</v>
      </c>
      <c r="B13" s="16" t="s">
        <v>131</v>
      </c>
      <c r="C13" s="16" t="s">
        <v>132</v>
      </c>
      <c r="D13" s="16" t="s">
        <v>130</v>
      </c>
      <c r="E13" s="81">
        <v>39729</v>
      </c>
      <c r="F13" s="192"/>
      <c r="G13" s="2"/>
    </row>
    <row r="14" spans="1:7" ht="12.75">
      <c r="A14" s="4">
        <v>158369</v>
      </c>
      <c r="B14" s="16" t="s">
        <v>131</v>
      </c>
      <c r="C14" s="16" t="s">
        <v>129</v>
      </c>
      <c r="D14" s="97" t="s">
        <v>130</v>
      </c>
      <c r="E14" s="81">
        <v>39729</v>
      </c>
      <c r="F14" s="192"/>
      <c r="G14" s="2"/>
    </row>
    <row r="15" spans="1:7" ht="12.75">
      <c r="A15" s="15" t="s">
        <v>194</v>
      </c>
      <c r="B15" s="16" t="s">
        <v>33</v>
      </c>
      <c r="C15" s="16" t="s">
        <v>12</v>
      </c>
      <c r="D15" s="16" t="s">
        <v>130</v>
      </c>
      <c r="E15" s="73">
        <v>39722</v>
      </c>
      <c r="F15" s="2"/>
      <c r="G15" s="2"/>
    </row>
    <row r="16" spans="1:7" ht="12.75">
      <c r="A16" s="15" t="s">
        <v>1111</v>
      </c>
      <c r="B16" s="178" t="s">
        <v>1114</v>
      </c>
      <c r="C16" s="178" t="s">
        <v>125</v>
      </c>
      <c r="D16" s="2"/>
      <c r="E16" s="73">
        <v>40829</v>
      </c>
      <c r="F16" s="73"/>
      <c r="G16" s="2"/>
    </row>
    <row r="17" spans="1:7" ht="12.75">
      <c r="A17" s="15" t="s">
        <v>155</v>
      </c>
      <c r="B17" s="16" t="s">
        <v>33</v>
      </c>
      <c r="C17" s="16" t="s">
        <v>125</v>
      </c>
      <c r="D17" s="16" t="s">
        <v>130</v>
      </c>
      <c r="E17" s="73">
        <v>39720</v>
      </c>
      <c r="F17" s="2"/>
      <c r="G17" s="2"/>
    </row>
    <row r="18" spans="1:7" ht="12.75">
      <c r="A18" s="15" t="s">
        <v>156</v>
      </c>
      <c r="B18" s="16" t="s">
        <v>33</v>
      </c>
      <c r="C18" s="30" t="s">
        <v>125</v>
      </c>
      <c r="D18" s="16" t="s">
        <v>130</v>
      </c>
      <c r="E18" s="81">
        <v>39720</v>
      </c>
      <c r="F18" s="2"/>
      <c r="G18" s="2"/>
    </row>
    <row r="19" spans="1:7" ht="12.75">
      <c r="A19" s="15" t="s">
        <v>1132</v>
      </c>
      <c r="B19" s="2" t="s">
        <v>33</v>
      </c>
      <c r="C19" s="2" t="s">
        <v>125</v>
      </c>
      <c r="D19" s="2" t="s">
        <v>130</v>
      </c>
      <c r="E19" s="81">
        <v>40848</v>
      </c>
      <c r="F19" s="73">
        <v>32478</v>
      </c>
      <c r="G19" s="2"/>
    </row>
    <row r="20" spans="1:7" ht="12.75">
      <c r="A20" s="15" t="s">
        <v>164</v>
      </c>
      <c r="B20" s="16" t="s">
        <v>33</v>
      </c>
      <c r="C20" s="2" t="s">
        <v>12</v>
      </c>
      <c r="D20" s="16" t="s">
        <v>130</v>
      </c>
      <c r="E20" s="81">
        <v>39720</v>
      </c>
      <c r="F20" s="2"/>
      <c r="G20" s="2"/>
    </row>
    <row r="21" spans="1:7" ht="12.75">
      <c r="A21" s="15" t="s">
        <v>192</v>
      </c>
      <c r="B21" s="16" t="s">
        <v>33</v>
      </c>
      <c r="C21" s="2" t="s">
        <v>12</v>
      </c>
      <c r="D21" s="16" t="s">
        <v>130</v>
      </c>
      <c r="E21" s="81">
        <v>39729</v>
      </c>
      <c r="F21" s="2"/>
      <c r="G21" s="2"/>
    </row>
    <row r="22" spans="1:7" ht="12.75">
      <c r="A22" s="15" t="s">
        <v>182</v>
      </c>
      <c r="B22" s="16" t="s">
        <v>33</v>
      </c>
      <c r="C22" s="16" t="s">
        <v>12</v>
      </c>
      <c r="D22" s="16" t="s">
        <v>130</v>
      </c>
      <c r="E22" s="81">
        <v>39720</v>
      </c>
      <c r="F22" s="2"/>
      <c r="G22" s="2"/>
    </row>
    <row r="23" spans="1:7" ht="12.75">
      <c r="A23" s="15" t="s">
        <v>153</v>
      </c>
      <c r="B23" s="16" t="s">
        <v>33</v>
      </c>
      <c r="C23" s="16" t="s">
        <v>75</v>
      </c>
      <c r="D23" s="16" t="s">
        <v>130</v>
      </c>
      <c r="E23" s="81">
        <v>39720</v>
      </c>
      <c r="F23" s="2"/>
      <c r="G23" s="2"/>
    </row>
    <row r="24" spans="1:7" ht="12.75">
      <c r="A24" s="15" t="s">
        <v>139</v>
      </c>
      <c r="B24" s="16" t="s">
        <v>135</v>
      </c>
      <c r="C24" s="16" t="s">
        <v>75</v>
      </c>
      <c r="D24" s="16" t="s">
        <v>130</v>
      </c>
      <c r="E24" s="81">
        <v>39729</v>
      </c>
      <c r="F24" s="2"/>
      <c r="G24" s="2"/>
    </row>
    <row r="25" spans="1:7" ht="12.75">
      <c r="A25" s="55" t="s">
        <v>140</v>
      </c>
      <c r="B25" s="16" t="s">
        <v>135</v>
      </c>
      <c r="C25" s="16" t="s">
        <v>75</v>
      </c>
      <c r="D25" s="16" t="s">
        <v>130</v>
      </c>
      <c r="E25" s="81">
        <v>39729</v>
      </c>
      <c r="F25" s="2"/>
      <c r="G25" s="2"/>
    </row>
    <row r="26" spans="1:7" ht="12.75">
      <c r="A26" s="15" t="s">
        <v>1113</v>
      </c>
      <c r="B26" s="178" t="s">
        <v>1114</v>
      </c>
      <c r="C26" s="178" t="s">
        <v>125</v>
      </c>
      <c r="D26" s="2"/>
      <c r="E26" s="81">
        <v>40829</v>
      </c>
      <c r="F26" s="73"/>
      <c r="G26" s="2"/>
    </row>
    <row r="27" spans="1:7" ht="12.75">
      <c r="A27" s="15" t="s">
        <v>138</v>
      </c>
      <c r="B27" s="2" t="s">
        <v>33</v>
      </c>
      <c r="C27" s="2" t="s">
        <v>12</v>
      </c>
      <c r="D27" s="2"/>
      <c r="E27" s="81">
        <v>40848</v>
      </c>
      <c r="F27" s="73">
        <v>34208</v>
      </c>
      <c r="G27" s="2"/>
    </row>
    <row r="28" spans="1:7" ht="12.75">
      <c r="A28" s="15" t="s">
        <v>111</v>
      </c>
      <c r="B28" s="16" t="s">
        <v>33</v>
      </c>
      <c r="C28" s="16" t="s">
        <v>12</v>
      </c>
      <c r="D28" s="16" t="s">
        <v>130</v>
      </c>
      <c r="E28" s="81">
        <v>40085</v>
      </c>
      <c r="F28" s="2"/>
      <c r="G28" s="2"/>
    </row>
    <row r="29" spans="1:7" ht="12.75">
      <c r="A29" s="15" t="s">
        <v>196</v>
      </c>
      <c r="B29" s="16" t="s">
        <v>135</v>
      </c>
      <c r="C29" s="16" t="s">
        <v>12</v>
      </c>
      <c r="D29" s="16" t="s">
        <v>130</v>
      </c>
      <c r="E29" s="81">
        <v>39692</v>
      </c>
      <c r="F29" s="2"/>
      <c r="G29" s="2"/>
    </row>
    <row r="30" spans="1:7" ht="12.75">
      <c r="A30" s="15" t="s">
        <v>137</v>
      </c>
      <c r="B30" s="16" t="s">
        <v>135</v>
      </c>
      <c r="C30" s="16" t="s">
        <v>12</v>
      </c>
      <c r="D30" s="16" t="s">
        <v>130</v>
      </c>
      <c r="E30" s="81">
        <v>39729</v>
      </c>
      <c r="F30" s="2"/>
      <c r="G30" s="2"/>
    </row>
    <row r="31" spans="1:7" ht="12.75">
      <c r="A31" s="15" t="s">
        <v>1168</v>
      </c>
      <c r="B31" s="178" t="s">
        <v>1169</v>
      </c>
      <c r="C31" s="178" t="s">
        <v>75</v>
      </c>
      <c r="D31" s="178" t="s">
        <v>130</v>
      </c>
      <c r="E31" s="81">
        <v>40827</v>
      </c>
      <c r="F31" s="2"/>
      <c r="G31" s="2"/>
    </row>
    <row r="32" spans="1:7" ht="12.75">
      <c r="A32" s="15" t="s">
        <v>136</v>
      </c>
      <c r="B32" s="16" t="s">
        <v>33</v>
      </c>
      <c r="C32" s="16" t="s">
        <v>75</v>
      </c>
      <c r="D32" s="16" t="s">
        <v>130</v>
      </c>
      <c r="E32" s="81">
        <v>39729</v>
      </c>
      <c r="F32" s="2"/>
      <c r="G32" s="2"/>
    </row>
    <row r="33" spans="1:7" ht="12.75">
      <c r="A33" s="15" t="s">
        <v>1131</v>
      </c>
      <c r="B33" s="2" t="s">
        <v>33</v>
      </c>
      <c r="C33" s="2" t="s">
        <v>12</v>
      </c>
      <c r="D33" s="2" t="s">
        <v>130</v>
      </c>
      <c r="E33" s="81">
        <v>40848</v>
      </c>
      <c r="F33" s="73">
        <v>34228</v>
      </c>
      <c r="G33" s="2"/>
    </row>
    <row r="34" spans="1:7" ht="12.75">
      <c r="A34" s="15" t="s">
        <v>134</v>
      </c>
      <c r="B34" s="16" t="s">
        <v>135</v>
      </c>
      <c r="C34" s="16" t="s">
        <v>12</v>
      </c>
      <c r="D34" s="16" t="s">
        <v>130</v>
      </c>
      <c r="E34" s="81">
        <v>39729</v>
      </c>
      <c r="F34" s="2"/>
      <c r="G34" s="2"/>
    </row>
    <row r="35" spans="1:7" ht="12.75">
      <c r="A35" s="15" t="s">
        <v>1110</v>
      </c>
      <c r="B35" s="178" t="s">
        <v>1114</v>
      </c>
      <c r="C35" s="178" t="s">
        <v>125</v>
      </c>
      <c r="D35" s="2"/>
      <c r="E35" s="81">
        <v>40829</v>
      </c>
      <c r="F35" s="73"/>
      <c r="G35" s="2"/>
    </row>
    <row r="36" spans="1:7" ht="12.75">
      <c r="A36" s="15" t="s">
        <v>1112</v>
      </c>
      <c r="B36" s="178" t="s">
        <v>1114</v>
      </c>
      <c r="C36" s="178" t="s">
        <v>125</v>
      </c>
      <c r="D36" s="2"/>
      <c r="E36" s="81">
        <v>40829</v>
      </c>
      <c r="F36" s="73"/>
      <c r="G36" s="2"/>
    </row>
    <row r="37" spans="1:7" ht="12.75">
      <c r="A37" s="15" t="s">
        <v>174</v>
      </c>
      <c r="B37" s="16" t="s">
        <v>33</v>
      </c>
      <c r="C37" s="16" t="s">
        <v>12</v>
      </c>
      <c r="D37" s="16" t="s">
        <v>130</v>
      </c>
      <c r="E37" s="81">
        <v>39720</v>
      </c>
      <c r="F37" s="2"/>
      <c r="G37" s="2"/>
    </row>
    <row r="38" spans="1:7" ht="12.75">
      <c r="A38" s="15" t="s">
        <v>219</v>
      </c>
      <c r="B38" s="2" t="s">
        <v>33</v>
      </c>
      <c r="C38" s="2" t="s">
        <v>13</v>
      </c>
      <c r="D38" s="7" t="s">
        <v>130</v>
      </c>
      <c r="E38" s="81">
        <v>39839</v>
      </c>
      <c r="F38" s="2"/>
      <c r="G38" s="2"/>
    </row>
    <row r="39" spans="1:7" ht="12.75">
      <c r="A39" s="15" t="s">
        <v>895</v>
      </c>
      <c r="B39" s="2" t="s">
        <v>33</v>
      </c>
      <c r="C39" s="2" t="s">
        <v>13</v>
      </c>
      <c r="D39" s="2" t="s">
        <v>896</v>
      </c>
      <c r="E39" s="81">
        <v>40483</v>
      </c>
      <c r="F39" s="73"/>
      <c r="G39" s="2"/>
    </row>
    <row r="40" spans="1:7" ht="12.75">
      <c r="A40" s="15" t="s">
        <v>133</v>
      </c>
      <c r="B40" s="16" t="s">
        <v>33</v>
      </c>
      <c r="C40" s="16" t="s">
        <v>12</v>
      </c>
      <c r="D40" s="16" t="s">
        <v>130</v>
      </c>
      <c r="E40" s="81">
        <v>39729</v>
      </c>
      <c r="F40" s="73"/>
      <c r="G40" s="2"/>
    </row>
    <row r="41" spans="1:7" ht="12.75">
      <c r="A41" s="15" t="s">
        <v>193</v>
      </c>
      <c r="B41" s="16" t="s">
        <v>33</v>
      </c>
      <c r="C41" s="16" t="s">
        <v>12</v>
      </c>
      <c r="D41" s="16" t="s">
        <v>130</v>
      </c>
      <c r="E41" s="81">
        <v>39722</v>
      </c>
      <c r="F41" s="73"/>
      <c r="G41" s="2"/>
    </row>
    <row r="42" spans="1:7" ht="12.75">
      <c r="A42" s="15"/>
      <c r="B42" s="2"/>
      <c r="C42" s="2"/>
      <c r="D42" s="2"/>
      <c r="E42" s="73"/>
      <c r="F42" s="73"/>
      <c r="G42" s="2"/>
    </row>
    <row r="43" spans="1:7" ht="12.75">
      <c r="A43" s="15"/>
      <c r="B43" s="2"/>
      <c r="C43" s="2"/>
      <c r="D43" s="2"/>
      <c r="E43" s="73"/>
      <c r="F43" s="73"/>
      <c r="G43" s="2"/>
    </row>
    <row r="44" spans="5:6" ht="12.75">
      <c r="E44" s="82"/>
      <c r="F44" s="82"/>
    </row>
    <row r="45" spans="5:6" ht="12.75">
      <c r="E45" s="82"/>
      <c r="F45" s="82"/>
    </row>
    <row r="46" spans="1:6" ht="12.75">
      <c r="A46" s="117" t="s">
        <v>911</v>
      </c>
      <c r="B46" s="118"/>
      <c r="E46" s="82"/>
      <c r="F46" s="82"/>
    </row>
    <row r="47" spans="1:6" ht="12.75">
      <c r="A47" s="111" t="s">
        <v>287</v>
      </c>
      <c r="B47" s="92">
        <f>COUNTIF(C2:C43,"F-4A")</f>
        <v>0</v>
      </c>
      <c r="E47" s="82"/>
      <c r="F47" s="82"/>
    </row>
    <row r="48" spans="1:6" ht="12.75">
      <c r="A48" s="112" t="s">
        <v>218</v>
      </c>
      <c r="B48" s="93">
        <f>COUNTIF(C2:C43,"F-4B")</f>
        <v>0</v>
      </c>
      <c r="E48" s="82"/>
      <c r="F48" s="82"/>
    </row>
    <row r="49" spans="1:6" ht="12.75">
      <c r="A49" s="112" t="s">
        <v>125</v>
      </c>
      <c r="B49" s="93">
        <f>COUNTIF(C2:C43,"F-4C")</f>
        <v>7</v>
      </c>
      <c r="E49" s="82"/>
      <c r="F49" s="82"/>
    </row>
    <row r="50" spans="1:6" ht="12.75">
      <c r="A50" s="112" t="s">
        <v>75</v>
      </c>
      <c r="B50" s="93">
        <f>COUNTIF(C2:C43,"F-4D")</f>
        <v>5</v>
      </c>
      <c r="E50" s="82"/>
      <c r="F50" s="82"/>
    </row>
    <row r="51" spans="1:6" ht="12.75">
      <c r="A51" s="112" t="s">
        <v>937</v>
      </c>
      <c r="B51" s="93">
        <f>COUNTIF(C2:C43,"F-4E*")</f>
        <v>2</v>
      </c>
      <c r="E51" s="82"/>
      <c r="F51" s="82"/>
    </row>
    <row r="52" spans="1:6" ht="12.75">
      <c r="A52" s="112" t="s">
        <v>4</v>
      </c>
      <c r="B52" s="93">
        <f>COUNTIF(C2:C43,"F-4F")</f>
        <v>0</v>
      </c>
      <c r="E52" s="82"/>
      <c r="F52" s="82"/>
    </row>
    <row r="53" spans="1:6" ht="12.75">
      <c r="A53" s="112" t="s">
        <v>70</v>
      </c>
      <c r="B53" s="93">
        <f>COUNTIF(C2:C43,"F-4G")</f>
        <v>0</v>
      </c>
      <c r="E53" s="82"/>
      <c r="F53" s="82"/>
    </row>
    <row r="54" spans="1:6" ht="12.75">
      <c r="A54" s="112" t="s">
        <v>132</v>
      </c>
      <c r="B54" s="93">
        <f>COUNTIF(C2:C43,"*F-4J")</f>
        <v>1</v>
      </c>
      <c r="E54" s="82"/>
      <c r="F54" s="82"/>
    </row>
    <row r="55" spans="1:6" ht="12.75">
      <c r="A55" s="112" t="s">
        <v>447</v>
      </c>
      <c r="B55" s="93">
        <f>COUNTIF(C2:C43,"F-4J (UK)")</f>
        <v>0</v>
      </c>
      <c r="E55" s="82"/>
      <c r="F55" s="82"/>
    </row>
    <row r="56" spans="1:6" ht="12.75">
      <c r="A56" s="112" t="s">
        <v>402</v>
      </c>
      <c r="B56" s="93">
        <f>COUNTIF(C2:C43,"F-4K")</f>
        <v>0</v>
      </c>
      <c r="E56" s="82"/>
      <c r="F56" s="82"/>
    </row>
    <row r="57" spans="1:6" ht="12.75">
      <c r="A57" s="112" t="s">
        <v>204</v>
      </c>
      <c r="B57" s="93">
        <f>COUNTIF(C2:C43,"*F-4M")</f>
        <v>0</v>
      </c>
      <c r="E57" s="82"/>
      <c r="F57" s="82"/>
    </row>
    <row r="58" spans="1:6" ht="12.75">
      <c r="A58" s="112" t="s">
        <v>220</v>
      </c>
      <c r="B58" s="93">
        <f>COUNTIF(C2:C43,"F-4N")</f>
        <v>0</v>
      </c>
      <c r="E58" s="82"/>
      <c r="F58" s="82"/>
    </row>
    <row r="59" spans="1:6" ht="12.75">
      <c r="A59" s="112" t="s">
        <v>129</v>
      </c>
      <c r="B59" s="93">
        <f>COUNTIF(C2:C43,"F-4S")</f>
        <v>10</v>
      </c>
      <c r="E59" s="82"/>
      <c r="F59" s="82"/>
    </row>
    <row r="60" spans="1:6" ht="12.75">
      <c r="A60" s="112" t="s">
        <v>326</v>
      </c>
      <c r="B60" s="93">
        <f>COUNTIF(C2:C43,"RF-4B")</f>
        <v>0</v>
      </c>
      <c r="E60" s="82"/>
      <c r="F60" s="82"/>
    </row>
    <row r="61" spans="1:6" ht="12.75">
      <c r="A61" s="112" t="s">
        <v>12</v>
      </c>
      <c r="B61" s="93">
        <f>COUNTIF(C2:C43,"RF-4C")</f>
        <v>13</v>
      </c>
      <c r="E61" s="82"/>
      <c r="F61" s="82"/>
    </row>
    <row r="62" spans="1:6" ht="12.75">
      <c r="A62" s="112" t="s">
        <v>900</v>
      </c>
      <c r="B62" s="93">
        <f>COUNTIF(C2:C43,"RF-4E*")</f>
        <v>0</v>
      </c>
      <c r="E62" s="82"/>
      <c r="F62" s="82"/>
    </row>
    <row r="63" spans="1:6" ht="12.75">
      <c r="A63" s="112" t="s">
        <v>517</v>
      </c>
      <c r="B63" s="93">
        <f>COUNTIF(C2:C43,"EF-4D")</f>
        <v>0</v>
      </c>
      <c r="E63" s="82"/>
      <c r="F63" s="82"/>
    </row>
    <row r="64" spans="1:6" ht="12.75">
      <c r="A64" s="112" t="s">
        <v>888</v>
      </c>
      <c r="B64" s="93">
        <f>COUNTIF(C2:C43,"NF-4C")</f>
        <v>0</v>
      </c>
      <c r="E64" s="82"/>
      <c r="F64" s="82"/>
    </row>
    <row r="65" spans="1:6" ht="12.75">
      <c r="A65" s="112" t="s">
        <v>231</v>
      </c>
      <c r="B65" s="93">
        <f>COUNTIF(C2:C43,"NF-4E")</f>
        <v>0</v>
      </c>
      <c r="E65" s="82"/>
      <c r="F65" s="82"/>
    </row>
    <row r="66" spans="1:6" ht="12.75">
      <c r="A66" s="112" t="s">
        <v>209</v>
      </c>
      <c r="B66" s="93">
        <f>COUNTIF(C2:C43,"QF-4N")</f>
        <v>0</v>
      </c>
      <c r="E66" s="82"/>
      <c r="F66" s="82"/>
    </row>
    <row r="67" spans="1:6" ht="13.5" thickBot="1">
      <c r="A67" s="112" t="s">
        <v>268</v>
      </c>
      <c r="B67" s="93">
        <f>COUNTIF(C2:C43,"QF-4S")</f>
        <v>0</v>
      </c>
      <c r="E67" s="82"/>
      <c r="F67" s="82"/>
    </row>
    <row r="68" spans="1:6" ht="13.5" thickBot="1">
      <c r="A68" s="119" t="s">
        <v>1109</v>
      </c>
      <c r="B68" s="120">
        <f>SUM(B47:B67)</f>
        <v>38</v>
      </c>
      <c r="E68" s="82"/>
      <c r="F68" s="82"/>
    </row>
    <row r="69" spans="5:6" ht="12.75">
      <c r="E69" s="82"/>
      <c r="F69" s="82"/>
    </row>
    <row r="70" spans="1:6" ht="12.75">
      <c r="A70" s="185" t="s">
        <v>1108</v>
      </c>
      <c r="B70" s="186">
        <v>41124</v>
      </c>
      <c r="E70" s="82"/>
      <c r="F70" s="82"/>
    </row>
    <row r="71" spans="5:6" ht="12.75">
      <c r="E71" s="82"/>
      <c r="F71" s="82"/>
    </row>
    <row r="72" spans="5:6" ht="12.75">
      <c r="E72" s="82"/>
      <c r="F72" s="82"/>
    </row>
    <row r="73" spans="5:6" ht="12.75">
      <c r="E73" s="82"/>
      <c r="F73" s="82"/>
    </row>
    <row r="74" spans="5:6" ht="12.75">
      <c r="E74" s="82"/>
      <c r="F74" s="82"/>
    </row>
    <row r="75" spans="5:6" ht="12.75">
      <c r="E75" s="82"/>
      <c r="F75" s="82"/>
    </row>
    <row r="76" spans="5:6" ht="12.75">
      <c r="E76" s="82"/>
      <c r="F76" s="82"/>
    </row>
    <row r="77" spans="5:6" ht="12.75">
      <c r="E77" s="82"/>
      <c r="F77" s="82"/>
    </row>
    <row r="78" spans="5:6" ht="12.75">
      <c r="E78" s="82"/>
      <c r="F78" s="82"/>
    </row>
    <row r="79" spans="5:6" ht="12.75">
      <c r="E79" s="82"/>
      <c r="F79" s="82"/>
    </row>
    <row r="80" spans="5:6" ht="12.75">
      <c r="E80" s="82"/>
      <c r="F80" s="82"/>
    </row>
    <row r="81" spans="5:6" ht="12.75">
      <c r="E81" s="82"/>
      <c r="F81" s="82"/>
    </row>
    <row r="82" spans="5:6" ht="12.75">
      <c r="E82" s="82"/>
      <c r="F82" s="82"/>
    </row>
    <row r="83" spans="5:6" ht="12.75">
      <c r="E83" s="82"/>
      <c r="F83" s="82"/>
    </row>
    <row r="84" spans="5:6" ht="12.75">
      <c r="E84" s="82"/>
      <c r="F84" s="82"/>
    </row>
    <row r="85" spans="5:6" ht="12.75">
      <c r="E85" s="82"/>
      <c r="F85" s="82"/>
    </row>
    <row r="86" spans="5:6" ht="12.75">
      <c r="E86" s="82"/>
      <c r="F86" s="82"/>
    </row>
    <row r="87" spans="5:6" ht="12.75">
      <c r="E87" s="82"/>
      <c r="F87" s="82"/>
    </row>
    <row r="88" spans="5:6" ht="12.75">
      <c r="E88" s="82"/>
      <c r="F88" s="82"/>
    </row>
    <row r="89" spans="5:6" ht="12.75">
      <c r="E89" s="82"/>
      <c r="F89" s="82"/>
    </row>
    <row r="90" spans="5:6" ht="12.75">
      <c r="E90" s="82"/>
      <c r="F90" s="82"/>
    </row>
    <row r="91" spans="5:6" ht="12.75">
      <c r="E91" s="82"/>
      <c r="F91" s="82"/>
    </row>
    <row r="92" spans="5:6" ht="12.75">
      <c r="E92" s="82"/>
      <c r="F92" s="82"/>
    </row>
    <row r="93" spans="5:6" ht="12.75">
      <c r="E93" s="82"/>
      <c r="F93" s="82"/>
    </row>
    <row r="94" spans="5:6" ht="12.75">
      <c r="E94" s="82"/>
      <c r="F94" s="82"/>
    </row>
    <row r="95" spans="5:6" ht="12.75">
      <c r="E95" s="82"/>
      <c r="F95" s="82"/>
    </row>
    <row r="96" spans="5:6" ht="12.75">
      <c r="E96" s="82"/>
      <c r="F96" s="82"/>
    </row>
    <row r="97" spans="5:6" ht="12.75">
      <c r="E97" s="82"/>
      <c r="F97" s="82"/>
    </row>
    <row r="98" spans="5:6" ht="12.75">
      <c r="E98" s="82"/>
      <c r="F98" s="82"/>
    </row>
    <row r="99" spans="5:6" ht="12.75">
      <c r="E99" s="82"/>
      <c r="F99" s="82"/>
    </row>
    <row r="100" spans="5:6" ht="12.75">
      <c r="E100" s="184"/>
      <c r="F100" s="184"/>
    </row>
    <row r="101" spans="5:6" ht="12.75">
      <c r="E101" s="184"/>
      <c r="F101" s="184"/>
    </row>
    <row r="102" spans="5:6" ht="12.75">
      <c r="E102" s="184"/>
      <c r="F102" s="184"/>
    </row>
    <row r="103" spans="5:6" ht="12.75">
      <c r="E103" s="184"/>
      <c r="F103" s="184"/>
    </row>
    <row r="104" spans="5:6" ht="12.75">
      <c r="E104" s="184"/>
      <c r="F104" s="184"/>
    </row>
    <row r="105" spans="5:6" ht="12.75">
      <c r="E105" s="184"/>
      <c r="F105" s="184"/>
    </row>
    <row r="106" spans="5:6" ht="12.75">
      <c r="E106" s="184"/>
      <c r="F106" s="184"/>
    </row>
    <row r="107" spans="5:6" ht="12.75">
      <c r="E107" s="184"/>
      <c r="F107" s="184"/>
    </row>
    <row r="108" spans="5:6" ht="12.75">
      <c r="E108" s="184"/>
      <c r="F108" s="184"/>
    </row>
    <row r="109" spans="5:6" ht="12.75">
      <c r="E109" s="184"/>
      <c r="F109" s="184"/>
    </row>
    <row r="110" spans="5:6" ht="12.75">
      <c r="E110" s="184"/>
      <c r="F110" s="184"/>
    </row>
  </sheetData>
  <sheetProtection/>
  <conditionalFormatting sqref="A8:A9">
    <cfRule type="duplicateValues" priority="41" dxfId="0" stopIfTrue="1">
      <formula>AND(COUNTIF($A$8:$A$9,A8)&gt;1,NOT(ISBLANK(A8)))</formula>
    </cfRule>
    <cfRule type="duplicateValues" priority="42" dxfId="0" stopIfTrue="1">
      <formula>AND(COUNTIF($A$8:$A$9,A8)&gt;1,NOT(ISBLANK(A8)))</formula>
    </cfRule>
  </conditionalFormatting>
  <conditionalFormatting sqref="A10:A12">
    <cfRule type="duplicateValues" priority="37" dxfId="0" stopIfTrue="1">
      <formula>AND(COUNTIF($A$10:$A$12,A10)&gt;1,NOT(ISBLANK(A10)))</formula>
    </cfRule>
    <cfRule type="duplicateValues" priority="38" dxfId="0" stopIfTrue="1">
      <formula>AND(COUNTIF($A$10:$A$12,A10)&gt;1,NOT(ISBLANK(A10)))</formula>
    </cfRule>
  </conditionalFormatting>
  <conditionalFormatting sqref="A13">
    <cfRule type="duplicateValues" priority="33" dxfId="0" stopIfTrue="1">
      <formula>AND(COUNTIF($A$13:$A$13,A13)&gt;1,NOT(ISBLANK(A13)))</formula>
    </cfRule>
    <cfRule type="duplicateValues" priority="34" dxfId="0" stopIfTrue="1">
      <formula>AND(COUNTIF($A$13:$A$13,A13)&gt;1,NOT(ISBLANK(A13)))</formula>
    </cfRule>
  </conditionalFormatting>
  <conditionalFormatting sqref="A14">
    <cfRule type="duplicateValues" priority="29" dxfId="0" stopIfTrue="1">
      <formula>AND(COUNTIF($A$14:$A$14,A14)&gt;1,NOT(ISBLANK(A14)))</formula>
    </cfRule>
    <cfRule type="duplicateValues" priority="30" dxfId="0" stopIfTrue="1">
      <formula>AND(COUNTIF($A$14:$A$14,A14)&gt;1,NOT(ISBLANK(A14)))</formula>
    </cfRule>
  </conditionalFormatting>
  <conditionalFormatting sqref="A18:A19">
    <cfRule type="duplicateValues" priority="25" dxfId="0" stopIfTrue="1">
      <formula>AND(COUNTIF($A$18:$A$19,A18)&gt;1,NOT(ISBLANK(A18)))</formula>
    </cfRule>
    <cfRule type="duplicateValues" priority="26" dxfId="0" stopIfTrue="1">
      <formula>AND(COUNTIF($A$18:$A$19,A18)&gt;1,NOT(ISBLANK(A18)))</formula>
    </cfRule>
  </conditionalFormatting>
  <conditionalFormatting sqref="A20:A22">
    <cfRule type="duplicateValues" priority="23" dxfId="0" stopIfTrue="1">
      <formula>AND(COUNTIF($A$20:$A$22,A20)&gt;1,NOT(ISBLANK(A20)))</formula>
    </cfRule>
    <cfRule type="duplicateValues" priority="24" dxfId="0" stopIfTrue="1">
      <formula>AND(COUNTIF($A$20:$A$22,A20)&gt;1,NOT(ISBLANK(A20)))</formula>
    </cfRule>
  </conditionalFormatting>
  <conditionalFormatting sqref="A23">
    <cfRule type="duplicateValues" priority="21" dxfId="0" stopIfTrue="1">
      <formula>AND(COUNTIF($A$23:$A$23,A23)&gt;1,NOT(ISBLANK(A23)))</formula>
    </cfRule>
    <cfRule type="duplicateValues" priority="22" dxfId="0" stopIfTrue="1">
      <formula>AND(COUNTIF($A$23:$A$23,A23)&gt;1,NOT(ISBLANK(A23)))</formula>
    </cfRule>
  </conditionalFormatting>
  <conditionalFormatting sqref="A24">
    <cfRule type="duplicateValues" priority="19" dxfId="0" stopIfTrue="1">
      <formula>AND(COUNTIF($A$24:$A$24,A24)&gt;1,NOT(ISBLANK(A24)))</formula>
    </cfRule>
    <cfRule type="duplicateValues" priority="20" dxfId="0" stopIfTrue="1">
      <formula>AND(COUNTIF($A$24:$A$24,A24)&gt;1,NOT(ISBLANK(A24)))</formula>
    </cfRule>
  </conditionalFormatting>
  <conditionalFormatting sqref="A25">
    <cfRule type="duplicateValues" priority="17" dxfId="0" stopIfTrue="1">
      <formula>AND(COUNTIF($A$25:$A$25,A25)&gt;1,NOT(ISBLANK(A25)))</formula>
    </cfRule>
    <cfRule type="duplicateValues" priority="18" dxfId="0" stopIfTrue="1">
      <formula>AND(COUNTIF($A$25:$A$25,A25)&gt;1,NOT(ISBLANK(A25)))</formula>
    </cfRule>
  </conditionalFormatting>
  <conditionalFormatting sqref="A28">
    <cfRule type="duplicateValues" priority="13" dxfId="0" stopIfTrue="1">
      <formula>AND(COUNTIF($A$28:$A$28,A28)&gt;1,NOT(ISBLANK(A28)))</formula>
    </cfRule>
    <cfRule type="duplicateValues" priority="14" dxfId="0" stopIfTrue="1">
      <formula>AND(COUNTIF($A$28:$A$28,A28)&gt;1,NOT(ISBLANK(A28)))</formula>
    </cfRule>
  </conditionalFormatting>
  <conditionalFormatting sqref="A29">
    <cfRule type="duplicateValues" priority="11" dxfId="0" stopIfTrue="1">
      <formula>AND(COUNTIF($A$29:$A$29,A29)&gt;1,NOT(ISBLANK(A29)))</formula>
    </cfRule>
    <cfRule type="duplicateValues" priority="12" dxfId="0" stopIfTrue="1">
      <formula>AND(COUNTIF($A$29:$A$29,A29)&gt;1,NOT(ISBLANK(A29)))</formula>
    </cfRule>
  </conditionalFormatting>
  <conditionalFormatting sqref="A30:A35">
    <cfRule type="duplicateValues" priority="9" dxfId="0" stopIfTrue="1">
      <formula>AND(COUNTIF($A$30:$A$35,A30)&gt;1,NOT(ISBLANK(A30)))</formula>
    </cfRule>
    <cfRule type="duplicateValues" priority="10" dxfId="0" stopIfTrue="1">
      <formula>AND(COUNTIF($A$30:$A$35,A30)&gt;1,NOT(ISBLANK(A30)))</formula>
    </cfRule>
  </conditionalFormatting>
  <conditionalFormatting sqref="A36:A37">
    <cfRule type="duplicateValues" priority="7" dxfId="0" stopIfTrue="1">
      <formula>AND(COUNTIF($A$36:$A$37,A36)&gt;1,NOT(ISBLANK(A36)))</formula>
    </cfRule>
    <cfRule type="duplicateValues" priority="8" dxfId="0" stopIfTrue="1">
      <formula>AND(COUNTIF($A$36:$A$37,A36)&gt;1,NOT(ISBLANK(A36)))</formula>
    </cfRule>
  </conditionalFormatting>
  <conditionalFormatting sqref="A38:A39">
    <cfRule type="duplicateValues" priority="5" dxfId="0" stopIfTrue="1">
      <formula>AND(COUNTIF($A$38:$A$39,A38)&gt;1,NOT(ISBLANK(A38)))</formula>
    </cfRule>
    <cfRule type="duplicateValues" priority="6" dxfId="0" stopIfTrue="1">
      <formula>AND(COUNTIF($A$38:$A$39,A38)&gt;1,NOT(ISBLANK(A38)))</formula>
    </cfRule>
  </conditionalFormatting>
  <conditionalFormatting sqref="A40">
    <cfRule type="duplicateValues" priority="3" dxfId="0" stopIfTrue="1">
      <formula>AND(COUNTIF($A$40:$A$40,A40)&gt;1,NOT(ISBLANK(A40)))</formula>
    </cfRule>
    <cfRule type="duplicateValues" priority="4" dxfId="0" stopIfTrue="1">
      <formula>AND(COUNTIF($A$40:$A$40,A40)&gt;1,NOT(ISBLANK(A40)))</formula>
    </cfRule>
  </conditionalFormatting>
  <conditionalFormatting sqref="A26:A27">
    <cfRule type="duplicateValues" priority="322" dxfId="0" stopIfTrue="1">
      <formula>AND(COUNTIF($A$26:$A$27,A26)&gt;1,NOT(ISBLANK(A26)))</formula>
    </cfRule>
    <cfRule type="duplicateValues" priority="323" dxfId="0" stopIfTrue="1">
      <formula>AND(COUNTIF($A$26:$A$27,A26)&gt;1,NOT(ISBLANK(A26)))</formula>
    </cfRule>
  </conditionalFormatting>
  <conditionalFormatting sqref="A41">
    <cfRule type="duplicateValues" priority="1" dxfId="0" stopIfTrue="1">
      <formula>AND(COUNTIF($A$41:$A$41,A41)&gt;1,NOT(ISBLANK(A41)))</formula>
    </cfRule>
    <cfRule type="duplicateValues" priority="2" dxfId="0" stopIfTrue="1">
      <formula>AND(COUNTIF($A$41:$A$41,A41)&gt;1,NOT(ISBLANK(A41)))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79">
      <selection activeCell="A101" sqref="A101:E101"/>
    </sheetView>
  </sheetViews>
  <sheetFormatPr defaultColWidth="9.140625" defaultRowHeight="12.75"/>
  <cols>
    <col min="1" max="1" width="16.28125" style="0" customWidth="1"/>
    <col min="2" max="2" width="27.7109375" style="0" bestFit="1" customWidth="1"/>
    <col min="3" max="3" width="6.28125" style="0" bestFit="1" customWidth="1"/>
    <col min="4" max="4" width="55.8515625" style="0" bestFit="1" customWidth="1"/>
    <col min="5" max="5" width="18.140625" style="0" bestFit="1" customWidth="1"/>
    <col min="6" max="6" width="89.7109375" style="0" customWidth="1"/>
  </cols>
  <sheetData>
    <row r="1" ht="20.25">
      <c r="A1" s="173" t="s">
        <v>1044</v>
      </c>
    </row>
    <row r="2" spans="1:6" ht="12.75">
      <c r="A2" s="1" t="s">
        <v>69</v>
      </c>
      <c r="B2" s="1" t="s">
        <v>351</v>
      </c>
      <c r="C2" s="1" t="s">
        <v>61</v>
      </c>
      <c r="D2" s="1" t="s">
        <v>62</v>
      </c>
      <c r="E2" s="121" t="s">
        <v>63</v>
      </c>
      <c r="F2" s="124" t="s">
        <v>145</v>
      </c>
    </row>
    <row r="3" spans="1:6" ht="12.75">
      <c r="A3" s="162" t="s">
        <v>1046</v>
      </c>
      <c r="B3" s="15"/>
      <c r="C3" s="15" t="s">
        <v>75</v>
      </c>
      <c r="D3" s="15"/>
      <c r="E3" s="2"/>
      <c r="F3" s="16" t="s">
        <v>1045</v>
      </c>
    </row>
    <row r="4" spans="1:6" ht="12.75">
      <c r="A4" s="162" t="s">
        <v>1052</v>
      </c>
      <c r="B4" s="15"/>
      <c r="C4" s="15" t="s">
        <v>75</v>
      </c>
      <c r="D4" s="15"/>
      <c r="E4" s="2"/>
      <c r="F4" s="16" t="s">
        <v>1047</v>
      </c>
    </row>
    <row r="5" spans="1:6" ht="12.75">
      <c r="A5" s="162" t="s">
        <v>1053</v>
      </c>
      <c r="B5" s="15"/>
      <c r="C5" s="15" t="s">
        <v>75</v>
      </c>
      <c r="D5" s="15"/>
      <c r="E5" s="2"/>
      <c r="F5" s="16" t="s">
        <v>1047</v>
      </c>
    </row>
    <row r="6" spans="1:6" ht="12.75">
      <c r="A6" s="162" t="s">
        <v>1054</v>
      </c>
      <c r="B6" s="15"/>
      <c r="C6" s="15" t="s">
        <v>13</v>
      </c>
      <c r="D6" s="15"/>
      <c r="E6" s="2"/>
      <c r="F6" s="26" t="s">
        <v>1048</v>
      </c>
    </row>
    <row r="7" spans="1:6" ht="12.75">
      <c r="A7" s="162" t="s">
        <v>1055</v>
      </c>
      <c r="B7" s="15"/>
      <c r="C7" s="15" t="s">
        <v>75</v>
      </c>
      <c r="D7" s="15"/>
      <c r="E7" s="144">
        <v>36285</v>
      </c>
      <c r="F7" s="26" t="s">
        <v>1049</v>
      </c>
    </row>
    <row r="8" spans="1:6" ht="12.75">
      <c r="A8" s="174">
        <v>148418</v>
      </c>
      <c r="B8" s="15"/>
      <c r="C8" s="15" t="s">
        <v>218</v>
      </c>
      <c r="D8" s="15"/>
      <c r="E8" s="2"/>
      <c r="F8" s="175" t="s">
        <v>1050</v>
      </c>
    </row>
    <row r="9" spans="1:6" ht="12.75">
      <c r="A9" s="176" t="s">
        <v>1051</v>
      </c>
      <c r="B9" s="15"/>
      <c r="C9" s="15" t="s">
        <v>13</v>
      </c>
      <c r="D9" s="15"/>
      <c r="E9" s="144">
        <v>36871</v>
      </c>
      <c r="F9" s="175" t="s">
        <v>1056</v>
      </c>
    </row>
    <row r="12" spans="1:2" ht="12.75">
      <c r="A12" s="158" t="s">
        <v>981</v>
      </c>
      <c r="B12" s="159"/>
    </row>
    <row r="13" spans="1:2" ht="12.75">
      <c r="A13" s="182" t="s">
        <v>218</v>
      </c>
      <c r="B13" s="92">
        <f>COUNTIF(C3:C12,"F-4B")</f>
        <v>1</v>
      </c>
    </row>
    <row r="14" spans="1:2" ht="12.75">
      <c r="A14" s="182" t="s">
        <v>125</v>
      </c>
      <c r="B14" s="92">
        <f>COUNTIF(C3:C12,"F-4C")</f>
        <v>0</v>
      </c>
    </row>
    <row r="15" spans="1:2" ht="12.75">
      <c r="A15" s="111" t="s">
        <v>75</v>
      </c>
      <c r="B15" s="92">
        <f>COUNTIF(C3:C11,"F-4D")</f>
        <v>4</v>
      </c>
    </row>
    <row r="16" spans="1:2" ht="12.75">
      <c r="A16" s="112" t="s">
        <v>974</v>
      </c>
      <c r="B16" s="93">
        <f>COUNTIF(C3:C11,"F-4E*")</f>
        <v>2</v>
      </c>
    </row>
    <row r="17" spans="1:2" ht="12.75">
      <c r="A17" s="112" t="s">
        <v>4</v>
      </c>
      <c r="B17" s="93">
        <f>COUNTIF(C3:C11,"F-4F")</f>
        <v>0</v>
      </c>
    </row>
    <row r="18" spans="1:2" ht="12.75">
      <c r="A18" s="112"/>
      <c r="B18" s="93"/>
    </row>
    <row r="19" spans="1:2" ht="12.75">
      <c r="A19" s="140"/>
      <c r="B19" s="107"/>
    </row>
    <row r="20" spans="1:2" ht="13.5" thickBot="1">
      <c r="A20" s="138" t="s">
        <v>961</v>
      </c>
      <c r="B20" s="139">
        <f>SUM(B15:B19)</f>
        <v>6</v>
      </c>
    </row>
    <row r="23" spans="1:4" ht="12.75">
      <c r="A23" s="202" t="s">
        <v>938</v>
      </c>
      <c r="B23" s="9"/>
      <c r="C23" s="9"/>
      <c r="D23" s="9"/>
    </row>
    <row r="24" spans="1:5" ht="12.75">
      <c r="A24" s="133" t="s">
        <v>949</v>
      </c>
      <c r="B24" s="134" t="s">
        <v>187</v>
      </c>
      <c r="C24" s="132" t="s">
        <v>75</v>
      </c>
      <c r="D24" s="131" t="s">
        <v>725</v>
      </c>
      <c r="E24" s="144">
        <v>40345</v>
      </c>
    </row>
    <row r="25" spans="1:5" ht="12.75">
      <c r="A25" s="133" t="s">
        <v>950</v>
      </c>
      <c r="B25" s="134" t="s">
        <v>187</v>
      </c>
      <c r="C25" s="132" t="s">
        <v>75</v>
      </c>
      <c r="D25" s="132" t="s">
        <v>726</v>
      </c>
      <c r="E25" s="144">
        <v>40345</v>
      </c>
    </row>
    <row r="26" spans="1:5" ht="12.75">
      <c r="A26" s="135" t="s">
        <v>951</v>
      </c>
      <c r="B26" s="134" t="s">
        <v>758</v>
      </c>
      <c r="C26" s="132" t="s">
        <v>75</v>
      </c>
      <c r="D26" s="132" t="s">
        <v>761</v>
      </c>
      <c r="E26" s="144">
        <v>40345</v>
      </c>
    </row>
    <row r="27" spans="1:5" ht="12.75">
      <c r="A27" s="135" t="s">
        <v>952</v>
      </c>
      <c r="B27" s="134" t="s">
        <v>758</v>
      </c>
      <c r="C27" s="132" t="s">
        <v>75</v>
      </c>
      <c r="D27" s="132" t="s">
        <v>761</v>
      </c>
      <c r="E27" s="144">
        <v>40345</v>
      </c>
    </row>
    <row r="28" spans="1:5" ht="12.75">
      <c r="A28" s="136" t="s">
        <v>953</v>
      </c>
      <c r="B28" s="134" t="s">
        <v>187</v>
      </c>
      <c r="C28" s="131" t="s">
        <v>75</v>
      </c>
      <c r="D28" s="131" t="s">
        <v>725</v>
      </c>
      <c r="E28" s="144">
        <v>40345</v>
      </c>
    </row>
    <row r="29" spans="1:5" ht="12.75">
      <c r="A29" s="133" t="s">
        <v>954</v>
      </c>
      <c r="B29" s="134" t="s">
        <v>734</v>
      </c>
      <c r="C29" s="132" t="s">
        <v>75</v>
      </c>
      <c r="D29" s="131" t="s">
        <v>727</v>
      </c>
      <c r="E29" s="144">
        <v>40345</v>
      </c>
    </row>
    <row r="30" spans="1:5" ht="12.75">
      <c r="A30" s="136" t="s">
        <v>955</v>
      </c>
      <c r="B30" s="134" t="s">
        <v>187</v>
      </c>
      <c r="C30" s="132" t="s">
        <v>75</v>
      </c>
      <c r="D30" s="131" t="s">
        <v>725</v>
      </c>
      <c r="E30" s="144">
        <v>40345</v>
      </c>
    </row>
    <row r="31" spans="1:5" ht="12.75">
      <c r="A31" s="130" t="s">
        <v>947</v>
      </c>
      <c r="B31" s="131" t="s">
        <v>187</v>
      </c>
      <c r="C31" s="132" t="s">
        <v>75</v>
      </c>
      <c r="D31" s="131" t="s">
        <v>725</v>
      </c>
      <c r="E31" s="144">
        <v>40345</v>
      </c>
    </row>
    <row r="32" spans="1:5" ht="12.75">
      <c r="A32" s="130" t="s">
        <v>948</v>
      </c>
      <c r="B32" s="131" t="s">
        <v>758</v>
      </c>
      <c r="C32" s="132" t="s">
        <v>75</v>
      </c>
      <c r="D32" s="131" t="s">
        <v>761</v>
      </c>
      <c r="E32" s="144">
        <v>40345</v>
      </c>
    </row>
    <row r="33" spans="1:5" ht="12.75">
      <c r="A33" s="130" t="s">
        <v>956</v>
      </c>
      <c r="B33" s="131" t="s">
        <v>187</v>
      </c>
      <c r="C33" s="132" t="s">
        <v>75</v>
      </c>
      <c r="D33" s="131" t="s">
        <v>725</v>
      </c>
      <c r="E33" s="144">
        <v>40345</v>
      </c>
    </row>
    <row r="34" spans="1:5" ht="12.75">
      <c r="A34" s="130" t="s">
        <v>939</v>
      </c>
      <c r="B34" s="131" t="s">
        <v>758</v>
      </c>
      <c r="C34" s="132" t="s">
        <v>75</v>
      </c>
      <c r="D34" s="131" t="s">
        <v>761</v>
      </c>
      <c r="E34" s="144">
        <v>40345</v>
      </c>
    </row>
    <row r="35" spans="1:5" ht="12.75">
      <c r="A35" s="130" t="s">
        <v>940</v>
      </c>
      <c r="B35" s="131" t="s">
        <v>758</v>
      </c>
      <c r="C35" s="132" t="s">
        <v>75</v>
      </c>
      <c r="D35" s="131" t="s">
        <v>762</v>
      </c>
      <c r="E35" s="144">
        <v>40345</v>
      </c>
    </row>
    <row r="36" spans="1:5" ht="12.75">
      <c r="A36" s="130" t="s">
        <v>941</v>
      </c>
      <c r="B36" s="131" t="s">
        <v>758</v>
      </c>
      <c r="C36" s="132" t="s">
        <v>75</v>
      </c>
      <c r="D36" s="131" t="s">
        <v>725</v>
      </c>
      <c r="E36" s="144">
        <v>40345</v>
      </c>
    </row>
    <row r="37" spans="1:5" ht="12.75">
      <c r="A37" s="130" t="s">
        <v>942</v>
      </c>
      <c r="B37" s="131" t="s">
        <v>758</v>
      </c>
      <c r="C37" s="132" t="s">
        <v>75</v>
      </c>
      <c r="D37" s="131" t="s">
        <v>761</v>
      </c>
      <c r="E37" s="144">
        <v>40345</v>
      </c>
    </row>
    <row r="38" spans="1:5" ht="12.75">
      <c r="A38" s="130" t="s">
        <v>943</v>
      </c>
      <c r="B38" s="131" t="s">
        <v>758</v>
      </c>
      <c r="C38" s="132" t="s">
        <v>75</v>
      </c>
      <c r="D38" s="131" t="s">
        <v>725</v>
      </c>
      <c r="E38" s="144">
        <v>40345</v>
      </c>
    </row>
    <row r="39" spans="1:5" ht="12.75">
      <c r="A39" s="130" t="s">
        <v>944</v>
      </c>
      <c r="B39" s="131" t="s">
        <v>758</v>
      </c>
      <c r="C39" s="132" t="s">
        <v>75</v>
      </c>
      <c r="D39" s="131" t="s">
        <v>725</v>
      </c>
      <c r="E39" s="144">
        <v>40345</v>
      </c>
    </row>
    <row r="40" spans="1:5" ht="12.75">
      <c r="A40" s="130" t="s">
        <v>945</v>
      </c>
      <c r="B40" s="131" t="s">
        <v>758</v>
      </c>
      <c r="C40" s="132" t="s">
        <v>75</v>
      </c>
      <c r="D40" s="131" t="s">
        <v>760</v>
      </c>
      <c r="E40" s="144">
        <v>40345</v>
      </c>
    </row>
    <row r="41" spans="1:5" ht="12.75">
      <c r="A41" s="133" t="s">
        <v>946</v>
      </c>
      <c r="B41" s="134"/>
      <c r="C41" s="132" t="s">
        <v>75</v>
      </c>
      <c r="D41" s="131" t="s">
        <v>727</v>
      </c>
      <c r="E41" s="144">
        <v>40345</v>
      </c>
    </row>
    <row r="43" ht="12.75">
      <c r="A43" s="203" t="s">
        <v>1273</v>
      </c>
    </row>
    <row r="44" spans="1:6" ht="12.75">
      <c r="A44" s="56" t="s">
        <v>1205</v>
      </c>
      <c r="B44" s="70" t="s">
        <v>3</v>
      </c>
      <c r="C44" s="2" t="s">
        <v>4</v>
      </c>
      <c r="D44" s="2" t="s">
        <v>537</v>
      </c>
      <c r="E44" s="144">
        <v>41455</v>
      </c>
      <c r="F44" s="118" t="s">
        <v>1274</v>
      </c>
    </row>
    <row r="45" spans="1:6" ht="12.75">
      <c r="A45" s="4" t="s">
        <v>549</v>
      </c>
      <c r="B45" s="3" t="s">
        <v>605</v>
      </c>
      <c r="C45" s="2" t="s">
        <v>4</v>
      </c>
      <c r="D45" s="2" t="s">
        <v>537</v>
      </c>
      <c r="E45" s="144">
        <v>41455</v>
      </c>
      <c r="F45" s="118" t="s">
        <v>1101</v>
      </c>
    </row>
    <row r="46" spans="1:6" ht="12.75">
      <c r="A46" s="60" t="s">
        <v>606</v>
      </c>
      <c r="B46" s="21" t="s">
        <v>605</v>
      </c>
      <c r="C46" s="2" t="s">
        <v>4</v>
      </c>
      <c r="D46" s="2" t="s">
        <v>537</v>
      </c>
      <c r="E46" s="144">
        <v>41455</v>
      </c>
      <c r="F46" s="204" t="s">
        <v>607</v>
      </c>
    </row>
    <row r="47" spans="1:6" ht="12.75">
      <c r="A47" s="4" t="s">
        <v>551</v>
      </c>
      <c r="B47" s="3" t="s">
        <v>3</v>
      </c>
      <c r="C47" s="2" t="s">
        <v>4</v>
      </c>
      <c r="D47" s="2" t="s">
        <v>537</v>
      </c>
      <c r="E47" s="144">
        <v>41455</v>
      </c>
      <c r="F47" s="118" t="s">
        <v>702</v>
      </c>
    </row>
    <row r="48" spans="1:6" ht="12.75">
      <c r="A48" s="4" t="s">
        <v>553</v>
      </c>
      <c r="B48" s="3" t="s">
        <v>3</v>
      </c>
      <c r="C48" s="2" t="s">
        <v>4</v>
      </c>
      <c r="D48" s="2" t="s">
        <v>537</v>
      </c>
      <c r="E48" s="144">
        <v>41455</v>
      </c>
      <c r="F48" s="118" t="s">
        <v>702</v>
      </c>
    </row>
    <row r="49" spans="1:6" ht="12.75">
      <c r="A49" s="4" t="s">
        <v>554</v>
      </c>
      <c r="B49" s="3" t="s">
        <v>3</v>
      </c>
      <c r="C49" s="2" t="s">
        <v>4</v>
      </c>
      <c r="D49" s="2" t="s">
        <v>537</v>
      </c>
      <c r="E49" s="144">
        <v>41455</v>
      </c>
      <c r="F49" s="118" t="s">
        <v>513</v>
      </c>
    </row>
    <row r="50" spans="1:6" ht="12.75">
      <c r="A50" s="4" t="s">
        <v>555</v>
      </c>
      <c r="B50" s="3" t="s">
        <v>3</v>
      </c>
      <c r="C50" s="2" t="s">
        <v>4</v>
      </c>
      <c r="D50" s="2" t="s">
        <v>537</v>
      </c>
      <c r="E50" s="144">
        <v>41455</v>
      </c>
      <c r="F50" s="118" t="s">
        <v>702</v>
      </c>
    </row>
    <row r="51" spans="1:6" ht="12.75">
      <c r="A51" s="4" t="s">
        <v>556</v>
      </c>
      <c r="B51" s="3" t="s">
        <v>3</v>
      </c>
      <c r="C51" s="2" t="s">
        <v>4</v>
      </c>
      <c r="D51" s="2" t="s">
        <v>537</v>
      </c>
      <c r="E51" s="144">
        <v>41455</v>
      </c>
      <c r="F51" s="118"/>
    </row>
    <row r="52" spans="1:6" ht="12.75">
      <c r="A52" s="4" t="s">
        <v>557</v>
      </c>
      <c r="B52" s="3" t="s">
        <v>3</v>
      </c>
      <c r="C52" s="2" t="s">
        <v>4</v>
      </c>
      <c r="D52" s="2" t="s">
        <v>537</v>
      </c>
      <c r="E52" s="144">
        <v>41455</v>
      </c>
      <c r="F52" s="118"/>
    </row>
    <row r="53" spans="1:6" ht="12.75">
      <c r="A53" s="4" t="s">
        <v>558</v>
      </c>
      <c r="B53" s="3" t="s">
        <v>3</v>
      </c>
      <c r="C53" s="2" t="s">
        <v>4</v>
      </c>
      <c r="D53" s="2" t="s">
        <v>537</v>
      </c>
      <c r="E53" s="144">
        <v>41455</v>
      </c>
      <c r="F53" s="118" t="s">
        <v>702</v>
      </c>
    </row>
    <row r="54" spans="1:6" ht="12.75">
      <c r="A54" s="4" t="s">
        <v>560</v>
      </c>
      <c r="B54" s="3" t="s">
        <v>3</v>
      </c>
      <c r="C54" s="2" t="s">
        <v>4</v>
      </c>
      <c r="D54" s="2" t="s">
        <v>537</v>
      </c>
      <c r="E54" s="144">
        <v>41455</v>
      </c>
      <c r="F54" s="118" t="s">
        <v>702</v>
      </c>
    </row>
    <row r="55" spans="1:6" ht="12.75">
      <c r="A55" s="4" t="s">
        <v>561</v>
      </c>
      <c r="B55" s="3" t="s">
        <v>6</v>
      </c>
      <c r="C55" s="2" t="s">
        <v>4</v>
      </c>
      <c r="D55" s="2" t="s">
        <v>537</v>
      </c>
      <c r="E55" s="144">
        <v>41455</v>
      </c>
      <c r="F55" s="118"/>
    </row>
    <row r="56" spans="1:6" ht="12.75">
      <c r="A56" s="56" t="s">
        <v>600</v>
      </c>
      <c r="B56" s="3" t="s">
        <v>3</v>
      </c>
      <c r="C56" s="2" t="s">
        <v>4</v>
      </c>
      <c r="D56" s="2" t="s">
        <v>537</v>
      </c>
      <c r="E56" s="144">
        <v>41455</v>
      </c>
      <c r="F56" s="118" t="s">
        <v>702</v>
      </c>
    </row>
    <row r="57" spans="1:6" ht="12.75">
      <c r="A57" s="60" t="s">
        <v>608</v>
      </c>
      <c r="B57" s="3" t="s">
        <v>3</v>
      </c>
      <c r="C57" s="2" t="s">
        <v>4</v>
      </c>
      <c r="D57" s="2" t="s">
        <v>537</v>
      </c>
      <c r="E57" s="144">
        <v>41455</v>
      </c>
      <c r="F57" s="204" t="s">
        <v>702</v>
      </c>
    </row>
    <row r="58" spans="1:6" ht="12.75">
      <c r="A58" s="4" t="s">
        <v>562</v>
      </c>
      <c r="B58" s="3" t="s">
        <v>3</v>
      </c>
      <c r="C58" s="2" t="s">
        <v>4</v>
      </c>
      <c r="D58" s="2" t="s">
        <v>537</v>
      </c>
      <c r="E58" s="144">
        <v>41455</v>
      </c>
      <c r="F58" s="118" t="s">
        <v>702</v>
      </c>
    </row>
    <row r="59" spans="1:6" ht="12.75">
      <c r="A59" s="4" t="s">
        <v>564</v>
      </c>
      <c r="B59" s="3" t="s">
        <v>3</v>
      </c>
      <c r="C59" s="2" t="s">
        <v>4</v>
      </c>
      <c r="D59" s="2" t="s">
        <v>537</v>
      </c>
      <c r="E59" s="144">
        <v>41455</v>
      </c>
      <c r="F59" s="118" t="s">
        <v>702</v>
      </c>
    </row>
    <row r="60" spans="1:6" ht="12.75">
      <c r="A60" s="4" t="s">
        <v>550</v>
      </c>
      <c r="B60" s="3" t="s">
        <v>3</v>
      </c>
      <c r="C60" s="2" t="s">
        <v>4</v>
      </c>
      <c r="D60" s="2" t="s">
        <v>537</v>
      </c>
      <c r="E60" s="144">
        <v>41455</v>
      </c>
      <c r="F60" s="118" t="s">
        <v>702</v>
      </c>
    </row>
    <row r="61" spans="1:6" ht="12.75">
      <c r="A61" s="4" t="s">
        <v>565</v>
      </c>
      <c r="B61" s="3" t="s">
        <v>3</v>
      </c>
      <c r="C61" s="2" t="s">
        <v>4</v>
      </c>
      <c r="D61" s="2" t="s">
        <v>537</v>
      </c>
      <c r="E61" s="144">
        <v>41455</v>
      </c>
      <c r="F61" s="118"/>
    </row>
    <row r="62" spans="1:6" ht="12.75">
      <c r="A62" s="4" t="s">
        <v>578</v>
      </c>
      <c r="B62" s="3" t="s">
        <v>3</v>
      </c>
      <c r="C62" s="2" t="s">
        <v>4</v>
      </c>
      <c r="D62" s="2" t="s">
        <v>537</v>
      </c>
      <c r="E62" s="144">
        <v>41455</v>
      </c>
      <c r="F62" s="118" t="s">
        <v>1061</v>
      </c>
    </row>
    <row r="63" spans="1:6" ht="12.75">
      <c r="A63" s="4" t="s">
        <v>579</v>
      </c>
      <c r="B63" s="3" t="s">
        <v>3</v>
      </c>
      <c r="C63" s="2" t="s">
        <v>4</v>
      </c>
      <c r="D63" s="2" t="s">
        <v>537</v>
      </c>
      <c r="E63" s="144">
        <v>41455</v>
      </c>
      <c r="F63" s="118"/>
    </row>
    <row r="64" spans="1:6" ht="12.75">
      <c r="A64" s="4" t="s">
        <v>580</v>
      </c>
      <c r="B64" s="3" t="s">
        <v>3</v>
      </c>
      <c r="C64" s="2" t="s">
        <v>4</v>
      </c>
      <c r="D64" s="2" t="s">
        <v>537</v>
      </c>
      <c r="E64" s="144">
        <v>41455</v>
      </c>
      <c r="F64" s="118" t="s">
        <v>702</v>
      </c>
    </row>
    <row r="65" spans="1:6" ht="12.75">
      <c r="A65" s="4" t="s">
        <v>581</v>
      </c>
      <c r="B65" s="3" t="s">
        <v>3</v>
      </c>
      <c r="C65" s="2" t="s">
        <v>4</v>
      </c>
      <c r="D65" s="2" t="s">
        <v>537</v>
      </c>
      <c r="E65" s="144">
        <v>41455</v>
      </c>
      <c r="F65" s="118" t="s">
        <v>1250</v>
      </c>
    </row>
    <row r="66" spans="1:6" ht="12.75">
      <c r="A66" s="4" t="s">
        <v>582</v>
      </c>
      <c r="B66" s="3" t="s">
        <v>3</v>
      </c>
      <c r="C66" s="2" t="s">
        <v>4</v>
      </c>
      <c r="D66" s="2" t="s">
        <v>537</v>
      </c>
      <c r="E66" s="144">
        <v>41455</v>
      </c>
      <c r="F66" s="118" t="s">
        <v>1275</v>
      </c>
    </row>
    <row r="67" spans="1:6" ht="12.75">
      <c r="A67" s="4" t="s">
        <v>583</v>
      </c>
      <c r="B67" s="3" t="s">
        <v>3</v>
      </c>
      <c r="C67" s="2" t="s">
        <v>4</v>
      </c>
      <c r="D67" s="2" t="s">
        <v>537</v>
      </c>
      <c r="E67" s="144">
        <v>41455</v>
      </c>
      <c r="F67" s="118"/>
    </row>
    <row r="68" spans="1:6" ht="12.75">
      <c r="A68" s="4" t="s">
        <v>584</v>
      </c>
      <c r="B68" s="3" t="s">
        <v>3</v>
      </c>
      <c r="C68" s="2" t="s">
        <v>4</v>
      </c>
      <c r="D68" s="2" t="s">
        <v>537</v>
      </c>
      <c r="E68" s="144">
        <v>41455</v>
      </c>
      <c r="F68" s="118" t="s">
        <v>702</v>
      </c>
    </row>
    <row r="69" spans="1:6" ht="12.75">
      <c r="A69" s="4" t="s">
        <v>585</v>
      </c>
      <c r="B69" s="3" t="s">
        <v>3</v>
      </c>
      <c r="C69" s="2" t="s">
        <v>4</v>
      </c>
      <c r="D69" s="2" t="s">
        <v>537</v>
      </c>
      <c r="E69" s="144">
        <v>41455</v>
      </c>
      <c r="F69" s="118" t="s">
        <v>702</v>
      </c>
    </row>
    <row r="70" spans="1:6" ht="12.75">
      <c r="A70" s="4" t="s">
        <v>586</v>
      </c>
      <c r="B70" s="3" t="s">
        <v>6</v>
      </c>
      <c r="C70" s="2" t="s">
        <v>4</v>
      </c>
      <c r="D70" s="2" t="s">
        <v>537</v>
      </c>
      <c r="E70" s="144">
        <v>41455</v>
      </c>
      <c r="F70" s="118"/>
    </row>
    <row r="71" spans="1:6" ht="12.75">
      <c r="A71" s="4" t="s">
        <v>587</v>
      </c>
      <c r="B71" s="3" t="s">
        <v>3</v>
      </c>
      <c r="C71" s="2" t="s">
        <v>4</v>
      </c>
      <c r="D71" s="2" t="s">
        <v>537</v>
      </c>
      <c r="E71" s="144">
        <v>41455</v>
      </c>
      <c r="F71" s="118" t="s">
        <v>1199</v>
      </c>
    </row>
    <row r="72" spans="1:6" ht="12.75">
      <c r="A72" s="4" t="s">
        <v>588</v>
      </c>
      <c r="B72" s="3" t="s">
        <v>3</v>
      </c>
      <c r="C72" s="2" t="s">
        <v>4</v>
      </c>
      <c r="D72" s="2" t="s">
        <v>537</v>
      </c>
      <c r="E72" s="144">
        <v>41455</v>
      </c>
      <c r="F72" s="118" t="s">
        <v>702</v>
      </c>
    </row>
    <row r="73" spans="1:6" ht="12.75">
      <c r="A73" s="4" t="s">
        <v>589</v>
      </c>
      <c r="B73" s="3" t="s">
        <v>3</v>
      </c>
      <c r="C73" s="2" t="s">
        <v>4</v>
      </c>
      <c r="D73" s="2" t="s">
        <v>537</v>
      </c>
      <c r="E73" s="144">
        <v>41455</v>
      </c>
      <c r="F73" s="118" t="s">
        <v>1250</v>
      </c>
    </row>
    <row r="74" spans="1:6" ht="12.75">
      <c r="A74" s="60" t="s">
        <v>609</v>
      </c>
      <c r="B74" s="3" t="s">
        <v>3</v>
      </c>
      <c r="C74" s="2" t="s">
        <v>4</v>
      </c>
      <c r="D74" s="2" t="s">
        <v>537</v>
      </c>
      <c r="E74" s="144">
        <v>41455</v>
      </c>
      <c r="F74" s="118" t="s">
        <v>702</v>
      </c>
    </row>
    <row r="75" spans="1:6" ht="12.75">
      <c r="A75" s="60" t="s">
        <v>664</v>
      </c>
      <c r="B75" s="3" t="s">
        <v>3</v>
      </c>
      <c r="C75" s="2" t="s">
        <v>4</v>
      </c>
      <c r="D75" s="2" t="s">
        <v>537</v>
      </c>
      <c r="E75" s="144">
        <v>41455</v>
      </c>
      <c r="F75" s="118"/>
    </row>
    <row r="76" spans="1:6" ht="12.75">
      <c r="A76" s="4" t="s">
        <v>590</v>
      </c>
      <c r="B76" s="3" t="s">
        <v>3</v>
      </c>
      <c r="C76" s="2" t="s">
        <v>4</v>
      </c>
      <c r="D76" s="2" t="s">
        <v>537</v>
      </c>
      <c r="E76" s="144">
        <v>41455</v>
      </c>
      <c r="F76" s="118" t="s">
        <v>1142</v>
      </c>
    </row>
    <row r="77" spans="1:6" ht="12.75">
      <c r="A77" s="4" t="s">
        <v>593</v>
      </c>
      <c r="B77" s="3" t="s">
        <v>3</v>
      </c>
      <c r="C77" s="2" t="s">
        <v>4</v>
      </c>
      <c r="D77" s="2" t="s">
        <v>537</v>
      </c>
      <c r="E77" s="144">
        <v>41455</v>
      </c>
      <c r="F77" s="118" t="s">
        <v>702</v>
      </c>
    </row>
    <row r="78" spans="1:6" ht="12.75">
      <c r="A78" s="4" t="s">
        <v>594</v>
      </c>
      <c r="B78" s="3" t="s">
        <v>3</v>
      </c>
      <c r="C78" s="2" t="s">
        <v>4</v>
      </c>
      <c r="D78" s="2" t="s">
        <v>537</v>
      </c>
      <c r="E78" s="144">
        <v>41455</v>
      </c>
      <c r="F78" s="118"/>
    </row>
    <row r="79" spans="1:6" ht="12.75">
      <c r="A79" s="4" t="s">
        <v>595</v>
      </c>
      <c r="B79" s="3" t="s">
        <v>3</v>
      </c>
      <c r="C79" s="2" t="s">
        <v>4</v>
      </c>
      <c r="D79" s="2" t="s">
        <v>537</v>
      </c>
      <c r="E79" s="144">
        <v>41455</v>
      </c>
      <c r="F79" s="118" t="s">
        <v>1183</v>
      </c>
    </row>
    <row r="80" spans="1:6" ht="12.75">
      <c r="A80" s="60" t="s">
        <v>610</v>
      </c>
      <c r="B80" s="3" t="s">
        <v>3</v>
      </c>
      <c r="C80" s="2" t="s">
        <v>4</v>
      </c>
      <c r="D80" s="2" t="s">
        <v>537</v>
      </c>
      <c r="E80" s="144">
        <v>41455</v>
      </c>
      <c r="F80" s="205" t="s">
        <v>830</v>
      </c>
    </row>
    <row r="81" spans="1:6" ht="12.75">
      <c r="A81" s="56" t="s">
        <v>1009</v>
      </c>
      <c r="B81" s="3" t="s">
        <v>3</v>
      </c>
      <c r="C81" s="2" t="s">
        <v>4</v>
      </c>
      <c r="D81" s="2" t="s">
        <v>537</v>
      </c>
      <c r="E81" s="144">
        <v>41455</v>
      </c>
      <c r="F81" s="118" t="s">
        <v>702</v>
      </c>
    </row>
    <row r="82" spans="1:6" ht="12.75">
      <c r="A82" s="4" t="s">
        <v>596</v>
      </c>
      <c r="B82" s="179" t="s">
        <v>3</v>
      </c>
      <c r="C82" s="2" t="s">
        <v>4</v>
      </c>
      <c r="D82" s="2" t="s">
        <v>537</v>
      </c>
      <c r="E82" s="144">
        <v>41455</v>
      </c>
      <c r="F82" s="2"/>
    </row>
    <row r="83" spans="1:6" ht="12.75">
      <c r="A83" s="4" t="s">
        <v>597</v>
      </c>
      <c r="B83" s="3" t="s">
        <v>3</v>
      </c>
      <c r="C83" s="2" t="s">
        <v>4</v>
      </c>
      <c r="D83" s="2" t="s">
        <v>537</v>
      </c>
      <c r="E83" s="144">
        <v>41455</v>
      </c>
      <c r="F83" s="2" t="s">
        <v>702</v>
      </c>
    </row>
    <row r="84" spans="1:6" ht="12.75">
      <c r="A84" s="4" t="s">
        <v>598</v>
      </c>
      <c r="B84" s="3" t="s">
        <v>3</v>
      </c>
      <c r="C84" s="2" t="s">
        <v>4</v>
      </c>
      <c r="D84" s="2" t="s">
        <v>537</v>
      </c>
      <c r="E84" s="144">
        <v>41455</v>
      </c>
      <c r="F84" s="2" t="s">
        <v>703</v>
      </c>
    </row>
    <row r="85" spans="1:6" ht="12.75">
      <c r="A85" s="4" t="s">
        <v>599</v>
      </c>
      <c r="B85" s="3" t="s">
        <v>3</v>
      </c>
      <c r="C85" s="2" t="s">
        <v>4</v>
      </c>
      <c r="D85" s="2" t="s">
        <v>537</v>
      </c>
      <c r="E85" s="144">
        <v>41455</v>
      </c>
      <c r="F85" s="2" t="s">
        <v>702</v>
      </c>
    </row>
    <row r="86" spans="1:6" ht="12.75">
      <c r="A86" s="4" t="s">
        <v>850</v>
      </c>
      <c r="B86" s="3" t="s">
        <v>3</v>
      </c>
      <c r="C86" s="2" t="s">
        <v>4</v>
      </c>
      <c r="D86" s="2" t="s">
        <v>537</v>
      </c>
      <c r="E86" s="144">
        <v>41455</v>
      </c>
      <c r="F86" s="2" t="s">
        <v>702</v>
      </c>
    </row>
    <row r="87" spans="1:6" ht="12.75">
      <c r="A87" s="4" t="s">
        <v>570</v>
      </c>
      <c r="B87" s="3" t="s">
        <v>3</v>
      </c>
      <c r="C87" s="2" t="s">
        <v>4</v>
      </c>
      <c r="D87" s="2" t="s">
        <v>537</v>
      </c>
      <c r="E87" s="144">
        <v>41455</v>
      </c>
      <c r="F87" s="2"/>
    </row>
    <row r="88" spans="1:6" ht="12.75">
      <c r="A88" s="4" t="s">
        <v>571</v>
      </c>
      <c r="B88" s="3" t="s">
        <v>3</v>
      </c>
      <c r="C88" s="2" t="s">
        <v>4</v>
      </c>
      <c r="D88" s="2" t="s">
        <v>537</v>
      </c>
      <c r="E88" s="144">
        <v>41455</v>
      </c>
      <c r="F88" s="2" t="s">
        <v>702</v>
      </c>
    </row>
    <row r="89" spans="1:6" ht="12.75">
      <c r="A89" s="4" t="s">
        <v>573</v>
      </c>
      <c r="B89" s="3" t="s">
        <v>3</v>
      </c>
      <c r="C89" s="2" t="s">
        <v>4</v>
      </c>
      <c r="D89" s="2" t="s">
        <v>537</v>
      </c>
      <c r="E89" s="144">
        <v>41455</v>
      </c>
      <c r="F89" s="2" t="s">
        <v>1243</v>
      </c>
    </row>
    <row r="90" spans="1:6" ht="12.75">
      <c r="A90" s="4" t="s">
        <v>574</v>
      </c>
      <c r="B90" s="3" t="s">
        <v>3</v>
      </c>
      <c r="C90" s="2" t="s">
        <v>4</v>
      </c>
      <c r="D90" s="2" t="s">
        <v>537</v>
      </c>
      <c r="E90" s="144">
        <v>41455</v>
      </c>
      <c r="F90" s="2" t="s">
        <v>702</v>
      </c>
    </row>
    <row r="91" spans="1:6" ht="12.75">
      <c r="A91" s="4" t="s">
        <v>575</v>
      </c>
      <c r="B91" s="3" t="s">
        <v>3</v>
      </c>
      <c r="C91" s="2" t="s">
        <v>4</v>
      </c>
      <c r="D91" s="2" t="s">
        <v>537</v>
      </c>
      <c r="E91" s="144">
        <v>41455</v>
      </c>
      <c r="F91" s="2"/>
    </row>
    <row r="92" spans="1:6" ht="12.75">
      <c r="A92" s="4" t="s">
        <v>577</v>
      </c>
      <c r="B92" s="3" t="s">
        <v>3</v>
      </c>
      <c r="C92" s="2" t="s">
        <v>4</v>
      </c>
      <c r="D92" s="2" t="s">
        <v>537</v>
      </c>
      <c r="E92" s="144">
        <v>41455</v>
      </c>
      <c r="F92" s="2" t="s">
        <v>704</v>
      </c>
    </row>
    <row r="93" spans="1:6" ht="12.75">
      <c r="A93" s="4" t="s">
        <v>569</v>
      </c>
      <c r="B93" s="3" t="s">
        <v>3</v>
      </c>
      <c r="C93" s="2" t="s">
        <v>4</v>
      </c>
      <c r="D93" s="2" t="s">
        <v>537</v>
      </c>
      <c r="E93" s="144">
        <v>41455</v>
      </c>
      <c r="F93" s="2"/>
    </row>
    <row r="94" spans="1:6" ht="12.75">
      <c r="A94" s="4" t="s">
        <v>566</v>
      </c>
      <c r="B94" s="3" t="s">
        <v>3</v>
      </c>
      <c r="C94" s="2" t="s">
        <v>4</v>
      </c>
      <c r="D94" s="2" t="s">
        <v>537</v>
      </c>
      <c r="E94" s="144">
        <v>41455</v>
      </c>
      <c r="F94" s="2"/>
    </row>
    <row r="96" ht="12.75">
      <c r="A96" s="203" t="s">
        <v>1288</v>
      </c>
    </row>
    <row r="97" spans="1:5" ht="12.75">
      <c r="A97" s="61" t="s">
        <v>763</v>
      </c>
      <c r="B97" s="3" t="s">
        <v>772</v>
      </c>
      <c r="C97" s="58" t="s">
        <v>12</v>
      </c>
      <c r="D97" s="2" t="s">
        <v>528</v>
      </c>
      <c r="E97" s="73">
        <v>40105</v>
      </c>
    </row>
    <row r="98" spans="1:5" ht="12.75">
      <c r="A98" s="61" t="s">
        <v>764</v>
      </c>
      <c r="B98" s="3" t="s">
        <v>772</v>
      </c>
      <c r="C98" s="58" t="s">
        <v>12</v>
      </c>
      <c r="D98" s="2" t="s">
        <v>528</v>
      </c>
      <c r="E98" s="73">
        <v>40109</v>
      </c>
    </row>
    <row r="99" spans="1:5" ht="12.75">
      <c r="A99" s="61" t="s">
        <v>765</v>
      </c>
      <c r="B99" s="3" t="s">
        <v>772</v>
      </c>
      <c r="C99" s="58" t="s">
        <v>12</v>
      </c>
      <c r="D99" s="2" t="s">
        <v>528</v>
      </c>
      <c r="E99" s="73">
        <v>40625</v>
      </c>
    </row>
    <row r="100" spans="1:5" ht="12.75">
      <c r="A100" s="60" t="s">
        <v>613</v>
      </c>
      <c r="B100" s="3" t="s">
        <v>772</v>
      </c>
      <c r="C100" s="58" t="s">
        <v>12</v>
      </c>
      <c r="D100" s="2" t="s">
        <v>528</v>
      </c>
      <c r="E100" s="73">
        <v>40093</v>
      </c>
    </row>
    <row r="102" spans="1:5" ht="12.75">
      <c r="A102" s="60" t="s">
        <v>766</v>
      </c>
      <c r="B102" s="3" t="s">
        <v>772</v>
      </c>
      <c r="C102" s="58" t="s">
        <v>12</v>
      </c>
      <c r="D102" s="2" t="s">
        <v>528</v>
      </c>
      <c r="E102" s="73">
        <v>40664</v>
      </c>
    </row>
    <row r="103" spans="1:5" ht="12.75">
      <c r="A103" s="60" t="s">
        <v>767</v>
      </c>
      <c r="B103" s="3" t="s">
        <v>772</v>
      </c>
      <c r="C103" s="58" t="s">
        <v>12</v>
      </c>
      <c r="D103" s="2" t="s">
        <v>528</v>
      </c>
      <c r="E103" s="73">
        <v>40109</v>
      </c>
    </row>
    <row r="106" spans="1:2" ht="12.75">
      <c r="A106" s="207" t="s">
        <v>844</v>
      </c>
      <c r="B106" s="165">
        <v>41706</v>
      </c>
    </row>
  </sheetData>
  <sheetProtection/>
  <conditionalFormatting sqref="A24:A41 A43">
    <cfRule type="duplicateValues" priority="8" dxfId="0" stopIfTrue="1">
      <formula>AND(COUNTIF($A$24:$A$41,A24)+COUNTIF($A$43:$A$43,A24)&gt;1,NOT(ISBLANK(A24)))</formula>
    </cfRule>
  </conditionalFormatting>
  <conditionalFormatting sqref="A106 A44:A94">
    <cfRule type="duplicateValues" priority="5" dxfId="0" stopIfTrue="1">
      <formula>AND(COUNTIF($A$106:$A$106,A44)+COUNTIF($A$44:$A$94,A44)&gt;1,NOT(ISBLANK(A44)))</formula>
    </cfRule>
  </conditionalFormatting>
  <conditionalFormatting sqref="A97:A100 A102:A103">
    <cfRule type="duplicateValues" priority="2" dxfId="0" stopIfTrue="1">
      <formula>AND(COUNTIF($A$97:$A$100,A97)+COUNTIF($A$102:$A$103,A97)&gt;1,NOT(ISBLANK(A97)))</formula>
    </cfRule>
  </conditionalFormatting>
  <conditionalFormatting sqref="A96">
    <cfRule type="duplicateValues" priority="1" dxfId="0" stopIfTrue="1">
      <formula>AND(COUNTIF($A$96:$A$96,A96)&gt;1,NOT(ISBLANK(A96)))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Whiteley</dc:creator>
  <cp:keywords/>
  <dc:description/>
  <cp:lastModifiedBy>Snakeman</cp:lastModifiedBy>
  <cp:lastPrinted>2010-06-29T03:45:56Z</cp:lastPrinted>
  <dcterms:created xsi:type="dcterms:W3CDTF">1996-10-14T23:33:28Z</dcterms:created>
  <dcterms:modified xsi:type="dcterms:W3CDTF">2014-05-31T15:14:11Z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